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32760" yWindow="32760" windowWidth="28770" windowHeight="12300" activeTab="0"/>
  </bookViews>
  <sheets>
    <sheet name="Lapas1" sheetId="1" r:id="rId1"/>
    <sheet name="Lapas2" sheetId="2" r:id="rId2"/>
    <sheet name="Lapas3" sheetId="3" r:id="rId3"/>
    <sheet name="Lapas4" sheetId="4" r:id="rId4"/>
  </sheets>
  <definedNames/>
  <calcPr fullCalcOnLoad="1"/>
</workbook>
</file>

<file path=xl/sharedStrings.xml><?xml version="1.0" encoding="utf-8"?>
<sst xmlns="http://schemas.openxmlformats.org/spreadsheetml/2006/main" count="137" uniqueCount="83">
  <si>
    <t>Vardas</t>
  </si>
  <si>
    <t>Pavardė</t>
  </si>
  <si>
    <t>Klasė</t>
  </si>
  <si>
    <t>Dalykų grupė</t>
  </si>
  <si>
    <t>Dalykas</t>
  </si>
  <si>
    <t>Kursas</t>
  </si>
  <si>
    <t>Pamokų skaičius</t>
  </si>
  <si>
    <t>11 kl.</t>
  </si>
  <si>
    <t>12 kl.</t>
  </si>
  <si>
    <t>Tikyba</t>
  </si>
  <si>
    <t>–</t>
  </si>
  <si>
    <t>Etika</t>
  </si>
  <si>
    <t>Anglų kalba</t>
  </si>
  <si>
    <t>Istorija</t>
  </si>
  <si>
    <t>Geografija</t>
  </si>
  <si>
    <t>Biologija</t>
  </si>
  <si>
    <t>Chemija</t>
  </si>
  <si>
    <t>Dailė</t>
  </si>
  <si>
    <t>Muzika</t>
  </si>
  <si>
    <t>Psichologija</t>
  </si>
  <si>
    <t>Iš viso dalykų:</t>
  </si>
  <si>
    <t>Data</t>
  </si>
  <si>
    <r>
      <t>Bendrasis kursas</t>
    </r>
    <r>
      <rPr>
        <b/>
        <sz val="10"/>
        <rFont val="Times New Roman"/>
        <family val="1"/>
      </rPr>
      <t xml:space="preserve"> (B)</t>
    </r>
  </si>
  <si>
    <t>Ekonomika ir verslumas</t>
  </si>
  <si>
    <t>B lygis</t>
  </si>
  <si>
    <t>A lygis</t>
  </si>
  <si>
    <t xml:space="preserve"> </t>
  </si>
  <si>
    <r>
      <t xml:space="preserve">Dorinis ugdymas
 </t>
    </r>
    <r>
      <rPr>
        <sz val="10"/>
        <rFont val="Times New Roman"/>
        <family val="1"/>
      </rPr>
      <t>(1 dalykas)</t>
    </r>
  </si>
  <si>
    <t>iš viso dal.</t>
  </si>
  <si>
    <t>A1/A2</t>
  </si>
  <si>
    <t>B1</t>
  </si>
  <si>
    <t>B2</t>
  </si>
  <si>
    <t>1 p.</t>
  </si>
  <si>
    <t>4 p.</t>
  </si>
  <si>
    <t>2 p.</t>
  </si>
  <si>
    <t>3 p.</t>
  </si>
  <si>
    <t>Pamokų sk. 11 klasėje:</t>
  </si>
  <si>
    <t>Pamokų sk. 12 klasėje:</t>
  </si>
  <si>
    <t>Baigta mokykla</t>
  </si>
  <si>
    <r>
      <t xml:space="preserve">Pasirinktą dalyką, kursą, modulį pažymėkite: </t>
    </r>
    <r>
      <rPr>
        <sz val="10"/>
        <rFont val="Sylfaen"/>
        <family val="1"/>
      </rPr>
      <t xml:space="preserve"> </t>
    </r>
    <r>
      <rPr>
        <sz val="10"/>
        <rFont val="Wingdings"/>
        <family val="0"/>
      </rPr>
      <t>x</t>
    </r>
  </si>
  <si>
    <t>Telšių  „Džiugo“ gimnazija</t>
  </si>
  <si>
    <t>Tėvų parašas</t>
  </si>
  <si>
    <t>Mokinio parašas</t>
  </si>
  <si>
    <t>Matematika</t>
  </si>
  <si>
    <r>
      <t>Išplėstinis kursas</t>
    </r>
    <r>
      <rPr>
        <b/>
        <sz val="10"/>
        <color indexed="10"/>
        <rFont val="Times New Roman"/>
        <family val="1"/>
      </rPr>
      <t xml:space="preserve"> (A)</t>
    </r>
  </si>
  <si>
    <t>6 p.</t>
  </si>
  <si>
    <t>BRANDOS DARBAS</t>
  </si>
  <si>
    <t>Fizinis ugdymas</t>
  </si>
  <si>
    <t>Šokis</t>
  </si>
  <si>
    <t>Taikomosios technologijos</t>
  </si>
  <si>
    <t>Gimtoji k.</t>
  </si>
  <si>
    <t>Meninis 
ugdymas</t>
  </si>
  <si>
    <t>Visuomeninis 
ugdymas</t>
  </si>
  <si>
    <t>Filosofija</t>
  </si>
  <si>
    <t>Teisė</t>
  </si>
  <si>
    <t>Nacionalinis saugumas ir kr.gynyba</t>
  </si>
  <si>
    <t>Pasirenkamieji dalykai</t>
  </si>
  <si>
    <t>PRIVALOMI 
DALYKAI</t>
  </si>
  <si>
    <t>2023-2025 m. m. individualus ugdymo planas (III–IV kl.)</t>
  </si>
  <si>
    <t>Lietuvių kalba ir literatūra</t>
  </si>
  <si>
    <t>Anglų kalba (B2)</t>
  </si>
  <si>
    <t>Vokiečių kalba (B2)</t>
  </si>
  <si>
    <t>Kalbinis ugdymas</t>
  </si>
  <si>
    <t>Gamtamokslinis ir technologinis ugdymas</t>
  </si>
  <si>
    <t>Fizika</t>
  </si>
  <si>
    <t>Lietuvių kalba (A)</t>
  </si>
  <si>
    <t>Lietuvių kalba (B)</t>
  </si>
  <si>
    <t>DALYKŲ MODULIAI (mokosi 2 metus)</t>
  </si>
  <si>
    <t>Matematika (B)</t>
  </si>
  <si>
    <t>Matematika (A)</t>
  </si>
  <si>
    <t xml:space="preserve">Biologija </t>
  </si>
  <si>
    <t xml:space="preserve">Fizika </t>
  </si>
  <si>
    <t xml:space="preserve">Chemija </t>
  </si>
  <si>
    <t>Signalinio II pusm. vidurkis</t>
  </si>
  <si>
    <t>PRIVALOMAI PASIRENKAMIEJI DALYKAI 
( 1 iš kiekvienos ugdymo grupės)</t>
  </si>
  <si>
    <t>Inžinerinės technologijos</t>
  </si>
  <si>
    <t>5 p.</t>
  </si>
  <si>
    <t>3p.</t>
  </si>
  <si>
    <t>Užsienio kalba (Rusų k.)</t>
  </si>
  <si>
    <t>Astronomija</t>
  </si>
  <si>
    <t>7 p.</t>
  </si>
  <si>
    <t>Matematika+modulis*</t>
  </si>
  <si>
    <t>Informatika+modulis**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</si>
</sst>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.00\ &quot;Lt&quot;_-;\-* #,##0.00\ &quot;Lt&quot;_-;_-* &quot;-&quot;??\ &quot;Lt&quot;_-;_-@_-"/>
    <numFmt numFmtId="172" formatCode="_-* #,##0\ _L_t_-;\-* #,##0\ _L_t_-;_-* &quot;-&quot;\ _L_t_-;_-@_-"/>
    <numFmt numFmtId="173" formatCode="_-* #,##0.00\ _L_t_-;\-* #,##0.00\ _L_t_-;_-* &quot;-&quot;??\ _L_t_-;_-@_-"/>
    <numFmt numFmtId="174" formatCode="yyyy\-mm\-dd;@"/>
    <numFmt numFmtId="175" formatCode="[$-427]yyyy\ &quot;m.&quot;\ mmmm\ d\ &quot;d.&quot;"/>
  </numFmts>
  <fonts count="6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0"/>
      <name val="Times New Roman"/>
      <family val="1"/>
    </font>
    <font>
      <sz val="10"/>
      <name val="Sylfaen"/>
      <family val="1"/>
    </font>
    <font>
      <sz val="10"/>
      <name val="Wingdings"/>
      <family val="0"/>
    </font>
    <font>
      <b/>
      <sz val="10"/>
      <color indexed="10"/>
      <name val="Times New Roman"/>
      <family val="1"/>
    </font>
    <font>
      <sz val="8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56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b/>
      <sz val="9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right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 quotePrefix="1">
      <alignment horizontal="right" vertical="center" wrapText="1"/>
    </xf>
    <xf numFmtId="0" fontId="4" fillId="33" borderId="10" xfId="0" applyFont="1" applyFill="1" applyBorder="1" applyAlignment="1" quotePrefix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15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 quotePrefix="1">
      <alignment horizontal="right" vertical="center" wrapText="1"/>
    </xf>
    <xf numFmtId="0" fontId="7" fillId="36" borderId="15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4" fillId="33" borderId="0" xfId="0" applyFont="1" applyFill="1" applyBorder="1" applyAlignment="1" quotePrefix="1">
      <alignment horizontal="right" vertical="center" wrapText="1"/>
    </xf>
    <xf numFmtId="0" fontId="51" fillId="0" borderId="0" xfId="0" applyFont="1" applyAlignment="1">
      <alignment/>
    </xf>
    <xf numFmtId="174" fontId="12" fillId="0" borderId="0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0" fontId="10" fillId="0" borderId="0" xfId="0" applyFont="1" applyBorder="1" applyAlignment="1">
      <alignment horizontal="center" vertical="center" textRotation="90"/>
    </xf>
    <xf numFmtId="0" fontId="54" fillId="0" borderId="0" xfId="0" applyFont="1" applyAlignment="1">
      <alignment vertical="center"/>
    </xf>
    <xf numFmtId="0" fontId="54" fillId="33" borderId="0" xfId="0" applyFont="1" applyFill="1" applyAlignment="1">
      <alignment vertical="center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18" fontId="54" fillId="0" borderId="16" xfId="0" applyNumberFormat="1" applyFont="1" applyBorder="1" applyAlignment="1" quotePrefix="1">
      <alignment horizontal="right" vertical="center" wrapText="1"/>
    </xf>
    <xf numFmtId="18" fontId="54" fillId="0" borderId="15" xfId="0" applyNumberFormat="1" applyFont="1" applyBorder="1" applyAlignment="1" quotePrefix="1">
      <alignment horizontal="righ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right" vertical="center" wrapText="1"/>
    </xf>
    <xf numFmtId="0" fontId="45" fillId="37" borderId="0" xfId="0" applyFont="1" applyFill="1" applyAlignment="1" applyProtection="1">
      <alignment/>
      <protection/>
    </xf>
    <xf numFmtId="0" fontId="45" fillId="37" borderId="0" xfId="0" applyFont="1" applyFill="1" applyAlignment="1">
      <alignment/>
    </xf>
    <xf numFmtId="0" fontId="41" fillId="37" borderId="0" xfId="0" applyFont="1" applyFill="1" applyAlignment="1">
      <alignment/>
    </xf>
    <xf numFmtId="0" fontId="45" fillId="37" borderId="0" xfId="0" applyFont="1" applyFill="1" applyAlignment="1" quotePrefix="1">
      <alignment/>
    </xf>
    <xf numFmtId="0" fontId="55" fillId="37" borderId="0" xfId="0" applyFont="1" applyFill="1" applyAlignment="1">
      <alignment/>
    </xf>
    <xf numFmtId="0" fontId="45" fillId="37" borderId="0" xfId="0" applyFont="1" applyFill="1" applyAlignment="1">
      <alignment horizontal="center"/>
    </xf>
    <xf numFmtId="0" fontId="57" fillId="37" borderId="10" xfId="0" applyFont="1" applyFill="1" applyBorder="1" applyAlignment="1">
      <alignment horizontal="center" vertical="center"/>
    </xf>
    <xf numFmtId="0" fontId="56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7" fillId="12" borderId="10" xfId="0" applyFont="1" applyFill="1" applyBorder="1" applyAlignment="1" quotePrefix="1">
      <alignment horizontal="center" vertical="center" wrapText="1"/>
    </xf>
    <xf numFmtId="0" fontId="45" fillId="37" borderId="10" xfId="0" applyFont="1" applyFill="1" applyBorder="1" applyAlignment="1" applyProtection="1">
      <alignment/>
      <protection/>
    </xf>
    <xf numFmtId="0" fontId="58" fillId="0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/>
    </xf>
    <xf numFmtId="0" fontId="7" fillId="36" borderId="17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45" fillId="37" borderId="0" xfId="0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54" fillId="0" borderId="10" xfId="0" applyFont="1" applyBorder="1" applyAlignment="1" quotePrefix="1">
      <alignment horizontal="right" vertical="center" wrapText="1"/>
    </xf>
    <xf numFmtId="0" fontId="54" fillId="0" borderId="10" xfId="0" applyFont="1" applyBorder="1" applyAlignment="1">
      <alignment horizontal="right" vertical="center" wrapText="1"/>
    </xf>
    <xf numFmtId="0" fontId="7" fillId="12" borderId="10" xfId="0" applyFont="1" applyFill="1" applyBorder="1" applyAlignment="1">
      <alignment horizontal="left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 quotePrefix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55" fillId="37" borderId="10" xfId="0" applyFont="1" applyFill="1" applyBorder="1" applyAlignment="1" applyProtection="1">
      <alignment horizontal="center" textRotation="90" wrapText="1"/>
      <protection/>
    </xf>
    <xf numFmtId="0" fontId="7" fillId="36" borderId="17" xfId="0" applyFont="1" applyFill="1" applyBorder="1" applyAlignment="1">
      <alignment horizontal="left" vertical="center" wrapText="1"/>
    </xf>
    <xf numFmtId="0" fontId="7" fillId="36" borderId="21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174" fontId="4" fillId="0" borderId="0" xfId="0" applyNumberFormat="1" applyFont="1" applyAlignment="1">
      <alignment horizontal="center" vertical="center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dxfs count="82"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theme="0"/>
        </patternFill>
      </fill>
    </dxf>
    <dxf>
      <font>
        <b/>
        <i/>
      </font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ont>
        <b/>
        <i/>
      </font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ont>
        <b/>
        <i/>
      </font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3" tint="0.7999799847602844"/>
        </patternFill>
      </fill>
    </dxf>
    <dxf>
      <font>
        <b/>
        <i/>
      </font>
      <fill>
        <patternFill>
          <bgColor theme="0" tint="-0.24993999302387238"/>
        </patternFill>
      </fill>
    </dxf>
    <dxf>
      <fill>
        <patternFill patternType="none">
          <bgColor indexed="65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theme="3" tint="0.7999799847602844"/>
        </patternFill>
      </fill>
    </dxf>
    <dxf>
      <font>
        <b/>
        <i val="0"/>
      </font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b/>
        <i val="0"/>
      </font>
      <border/>
    </dxf>
    <dxf>
      <font>
        <b/>
        <i val="0"/>
      </font>
      <fill>
        <patternFill patternType="none">
          <bgColor indexed="65"/>
        </patternFill>
      </fill>
      <border/>
    </dxf>
    <dxf>
      <font>
        <b/>
        <i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10" zoomScaleNormal="110" zoomScalePageLayoutView="0" workbookViewId="0" topLeftCell="A1">
      <pane ySplit="10" topLeftCell="A11" activePane="bottomLeft" state="frozen"/>
      <selection pane="topLeft" activeCell="A1" sqref="A1"/>
      <selection pane="bottomLeft" activeCell="AD19" sqref="AD19"/>
    </sheetView>
  </sheetViews>
  <sheetFormatPr defaultColWidth="9.140625" defaultRowHeight="15"/>
  <cols>
    <col min="1" max="1" width="5.00390625" style="0" customWidth="1"/>
    <col min="2" max="2" width="15.8515625" style="0" customWidth="1"/>
    <col min="4" max="4" width="15.421875" style="0" customWidth="1"/>
    <col min="5" max="5" width="8.421875" style="0" customWidth="1"/>
    <col min="6" max="6" width="5.00390625" style="0" customWidth="1"/>
    <col min="7" max="7" width="4.00390625" style="0" customWidth="1"/>
    <col min="8" max="8" width="9.7109375" style="0" customWidth="1"/>
    <col min="9" max="9" width="8.421875" style="47" customWidth="1"/>
    <col min="10" max="10" width="9.57421875" style="62" hidden="1" customWidth="1"/>
    <col min="11" max="18" width="9.57421875" style="63" hidden="1" customWidth="1"/>
    <col min="19" max="19" width="9.57421875" style="64" customWidth="1"/>
    <col min="20" max="20" width="9.57421875" style="46" customWidth="1"/>
    <col min="21" max="21" width="9.140625" style="46" customWidth="1"/>
    <col min="22" max="22" width="8.57421875" style="46" customWidth="1"/>
    <col min="23" max="27" width="8.57421875" style="0" customWidth="1"/>
  </cols>
  <sheetData>
    <row r="1" spans="1:9" ht="18.75">
      <c r="A1" s="98" t="s">
        <v>40</v>
      </c>
      <c r="B1" s="98"/>
      <c r="C1" s="98"/>
      <c r="D1" s="98"/>
      <c r="E1" s="98"/>
      <c r="F1" s="98"/>
      <c r="G1" s="98"/>
      <c r="H1" s="98"/>
      <c r="I1" s="98"/>
    </row>
    <row r="2" spans="1:9" ht="15">
      <c r="A2" s="99" t="s">
        <v>58</v>
      </c>
      <c r="B2" s="99"/>
      <c r="C2" s="99"/>
      <c r="D2" s="99"/>
      <c r="E2" s="99"/>
      <c r="F2" s="99"/>
      <c r="G2" s="99"/>
      <c r="H2" s="99"/>
      <c r="I2" s="99"/>
    </row>
    <row r="3" spans="1:9" ht="15">
      <c r="A3" s="99"/>
      <c r="B3" s="99"/>
      <c r="C3" s="99"/>
      <c r="D3" s="99"/>
      <c r="E3" s="99"/>
      <c r="F3" s="99"/>
      <c r="G3" s="99"/>
      <c r="H3" s="99"/>
      <c r="I3" s="99"/>
    </row>
    <row r="4" spans="1:9" ht="15">
      <c r="A4" s="1"/>
      <c r="B4" s="1"/>
      <c r="C4" s="1"/>
      <c r="D4" s="1"/>
      <c r="E4" s="1"/>
      <c r="F4" s="1"/>
      <c r="G4" s="1"/>
      <c r="H4" s="1"/>
      <c r="I4" s="49"/>
    </row>
    <row r="5" spans="1:9" ht="15.75">
      <c r="A5" s="1"/>
      <c r="B5" s="2" t="s">
        <v>0</v>
      </c>
      <c r="C5" s="100"/>
      <c r="D5" s="100"/>
      <c r="E5" s="2" t="s">
        <v>1</v>
      </c>
      <c r="F5" s="101"/>
      <c r="G5" s="101"/>
      <c r="H5" s="101"/>
      <c r="I5" s="101"/>
    </row>
    <row r="6" spans="1:11" ht="15.75">
      <c r="A6" s="3"/>
      <c r="B6" s="4"/>
      <c r="C6" s="5"/>
      <c r="D6" s="5"/>
      <c r="E6" s="4"/>
      <c r="F6" s="4"/>
      <c r="G6" s="4"/>
      <c r="H6" s="6"/>
      <c r="I6" s="50"/>
      <c r="K6" s="65" t="s">
        <v>29</v>
      </c>
    </row>
    <row r="7" spans="1:11" ht="15.75">
      <c r="A7" s="1"/>
      <c r="B7" s="2" t="s">
        <v>38</v>
      </c>
      <c r="C7" s="103"/>
      <c r="D7" s="103"/>
      <c r="E7" s="2" t="s">
        <v>2</v>
      </c>
      <c r="F7" s="101"/>
      <c r="G7" s="101"/>
      <c r="H7" s="7"/>
      <c r="I7" s="49"/>
      <c r="K7" s="65" t="s">
        <v>30</v>
      </c>
    </row>
    <row r="8" spans="1:11" ht="9" customHeight="1">
      <c r="A8" s="1"/>
      <c r="B8" s="37" t="s">
        <v>39</v>
      </c>
      <c r="C8" s="37"/>
      <c r="D8" s="37"/>
      <c r="E8" s="2"/>
      <c r="F8" s="8"/>
      <c r="G8" s="8"/>
      <c r="H8" s="7"/>
      <c r="I8" s="49"/>
      <c r="K8" s="65" t="s">
        <v>31</v>
      </c>
    </row>
    <row r="9" spans="1:10" ht="23.25" customHeight="1">
      <c r="A9" s="1"/>
      <c r="B9" s="102" t="s">
        <v>3</v>
      </c>
      <c r="C9" s="102" t="s">
        <v>4</v>
      </c>
      <c r="D9" s="102"/>
      <c r="E9" s="107" t="s">
        <v>5</v>
      </c>
      <c r="F9" s="102" t="s">
        <v>6</v>
      </c>
      <c r="G9" s="102"/>
      <c r="H9" s="104" t="s">
        <v>22</v>
      </c>
      <c r="I9" s="105" t="s">
        <v>44</v>
      </c>
      <c r="J9" s="93" t="s">
        <v>73</v>
      </c>
    </row>
    <row r="10" spans="1:16" ht="28.5" customHeight="1">
      <c r="A10" s="1"/>
      <c r="B10" s="102"/>
      <c r="C10" s="102"/>
      <c r="D10" s="102"/>
      <c r="E10" s="107"/>
      <c r="F10" s="9" t="s">
        <v>7</v>
      </c>
      <c r="G10" s="9" t="s">
        <v>8</v>
      </c>
      <c r="H10" s="102"/>
      <c r="I10" s="106"/>
      <c r="J10" s="93"/>
      <c r="K10" s="63" t="s">
        <v>24</v>
      </c>
      <c r="L10" s="63" t="s">
        <v>25</v>
      </c>
      <c r="M10" s="63" t="s">
        <v>5</v>
      </c>
      <c r="N10" s="63" t="s">
        <v>7</v>
      </c>
      <c r="O10" s="63" t="s">
        <v>8</v>
      </c>
      <c r="P10" s="63" t="s">
        <v>26</v>
      </c>
    </row>
    <row r="11" spans="1:15" ht="19.5" customHeight="1">
      <c r="A11" s="113" t="s">
        <v>57</v>
      </c>
      <c r="B11" s="41" t="s">
        <v>50</v>
      </c>
      <c r="C11" s="119" t="s">
        <v>59</v>
      </c>
      <c r="D11" s="120"/>
      <c r="E11" s="39">
        <f>M11</f>
      </c>
      <c r="F11" s="39">
        <f aca="true" t="shared" si="0" ref="F11:F31">N11</f>
      </c>
      <c r="G11" s="39">
        <f aca="true" t="shared" si="1" ref="G11:G31">O11</f>
      </c>
      <c r="H11" s="61" t="s">
        <v>33</v>
      </c>
      <c r="I11" s="53" t="s">
        <v>45</v>
      </c>
      <c r="J11" s="72"/>
      <c r="K11" s="63" t="b">
        <v>0</v>
      </c>
      <c r="L11" s="63" t="b">
        <v>0</v>
      </c>
      <c r="M11" s="66">
        <f>IF(OR(AND(K11,L11)),"Klaida",IF(K11,"B",IF(L11,"A","")))</f>
      </c>
      <c r="N11" s="63">
        <f>IF($K11,4,IF($L11,6,""))</f>
      </c>
      <c r="O11" s="63">
        <f>IF($K11,4,IF($L11,6,""))</f>
      </c>
    </row>
    <row r="12" spans="1:15" ht="18" customHeight="1">
      <c r="A12" s="114"/>
      <c r="B12" s="75" t="s">
        <v>43</v>
      </c>
      <c r="C12" s="109" t="s">
        <v>81</v>
      </c>
      <c r="D12" s="110"/>
      <c r="E12" s="39">
        <f>M12</f>
      </c>
      <c r="F12" s="39">
        <f t="shared" si="0"/>
      </c>
      <c r="G12" s="39">
        <f t="shared" si="1"/>
      </c>
      <c r="H12" s="40" t="s">
        <v>76</v>
      </c>
      <c r="I12" s="54" t="s">
        <v>80</v>
      </c>
      <c r="J12" s="72"/>
      <c r="K12" s="63" t="b">
        <v>0</v>
      </c>
      <c r="L12" s="63" t="b">
        <v>0</v>
      </c>
      <c r="M12" s="66">
        <f aca="true" t="shared" si="2" ref="M12:M19">IF(AND(K12,L12),"Klaida",IF(K12,"B",IF(L12,"A","")))</f>
      </c>
      <c r="N12" s="63">
        <f>IF($K12,5,IF($L12,7,""))</f>
      </c>
      <c r="O12" s="63">
        <f>IF($K12,5,IF($L12,7,""))</f>
      </c>
    </row>
    <row r="13" spans="1:15" ht="20.25" customHeight="1">
      <c r="A13" s="114"/>
      <c r="B13" s="75" t="s">
        <v>47</v>
      </c>
      <c r="C13" s="91" t="s">
        <v>47</v>
      </c>
      <c r="D13" s="92"/>
      <c r="E13" s="33" t="s">
        <v>10</v>
      </c>
      <c r="F13" s="39">
        <f t="shared" si="0"/>
      </c>
      <c r="G13" s="39">
        <f t="shared" si="1"/>
      </c>
      <c r="H13" s="89" t="s">
        <v>35</v>
      </c>
      <c r="I13" s="90"/>
      <c r="J13" s="72"/>
      <c r="K13" s="63" t="b">
        <v>0</v>
      </c>
      <c r="L13" s="63" t="b">
        <v>0</v>
      </c>
      <c r="M13" s="66">
        <f t="shared" si="2"/>
      </c>
      <c r="N13" s="63">
        <f>IF($K13,3,IF($L13,6,""))</f>
      </c>
      <c r="O13" s="63">
        <f>IF($K13,3,IF($L13,7,""))</f>
      </c>
    </row>
    <row r="14" spans="1:15" ht="20.25" customHeight="1">
      <c r="A14" s="115" t="s">
        <v>74</v>
      </c>
      <c r="B14" s="94" t="s">
        <v>27</v>
      </c>
      <c r="C14" s="108" t="s">
        <v>9</v>
      </c>
      <c r="D14" s="108"/>
      <c r="E14" s="33" t="s">
        <v>10</v>
      </c>
      <c r="F14" s="32">
        <f>N14</f>
      </c>
      <c r="G14" s="32">
        <f>O14</f>
      </c>
      <c r="H14" s="34" t="s">
        <v>32</v>
      </c>
      <c r="I14" s="51" t="s">
        <v>10</v>
      </c>
      <c r="J14" s="72"/>
      <c r="K14" s="63" t="b">
        <v>0</v>
      </c>
      <c r="M14" s="66">
        <f>IF(AND(K14,K15),"Klaida",IF(OR(K14,K15),"B",""))</f>
      </c>
      <c r="N14" s="63">
        <f>IF(K14,1,"")</f>
      </c>
      <c r="O14" s="63">
        <f>IF(K14,1,"")</f>
      </c>
    </row>
    <row r="15" spans="1:15" ht="20.25" customHeight="1">
      <c r="A15" s="115"/>
      <c r="B15" s="95"/>
      <c r="C15" s="96" t="s">
        <v>11</v>
      </c>
      <c r="D15" s="97"/>
      <c r="E15" s="33" t="s">
        <v>10</v>
      </c>
      <c r="F15" s="31">
        <f>N15</f>
      </c>
      <c r="G15" s="31">
        <f>O15</f>
      </c>
      <c r="H15" s="30" t="s">
        <v>32</v>
      </c>
      <c r="I15" s="52" t="s">
        <v>10</v>
      </c>
      <c r="J15" s="72"/>
      <c r="K15" s="63" t="b">
        <v>0</v>
      </c>
      <c r="M15" s="66"/>
      <c r="N15" s="63">
        <f>IF(K15,1,"")</f>
      </c>
      <c r="O15" s="63">
        <f>IF(K15,1,"")</f>
      </c>
    </row>
    <row r="16" spans="1:15" ht="20.25" customHeight="1">
      <c r="A16" s="115"/>
      <c r="B16" s="86" t="s">
        <v>51</v>
      </c>
      <c r="C16" s="91" t="s">
        <v>17</v>
      </c>
      <c r="D16" s="92"/>
      <c r="E16" s="33" t="s">
        <v>10</v>
      </c>
      <c r="F16" s="39">
        <f t="shared" si="0"/>
      </c>
      <c r="G16" s="39">
        <f t="shared" si="1"/>
      </c>
      <c r="H16" s="89" t="s">
        <v>34</v>
      </c>
      <c r="I16" s="90"/>
      <c r="J16" s="72"/>
      <c r="K16" s="63" t="b">
        <v>0</v>
      </c>
      <c r="L16" s="63" t="b">
        <v>0</v>
      </c>
      <c r="M16" s="66">
        <f t="shared" si="2"/>
      </c>
      <c r="N16" s="63">
        <f>IF($K16,2,IF($L16,6,""))</f>
      </c>
      <c r="O16" s="63">
        <f>IF($K16,2,IF($L16,6,""))</f>
      </c>
    </row>
    <row r="17" spans="1:15" ht="20.25" customHeight="1">
      <c r="A17" s="115"/>
      <c r="B17" s="87"/>
      <c r="C17" s="91" t="s">
        <v>18</v>
      </c>
      <c r="D17" s="92"/>
      <c r="E17" s="33" t="s">
        <v>10</v>
      </c>
      <c r="F17" s="39">
        <f t="shared" si="0"/>
      </c>
      <c r="G17" s="39">
        <f t="shared" si="1"/>
      </c>
      <c r="H17" s="89" t="s">
        <v>34</v>
      </c>
      <c r="I17" s="90"/>
      <c r="J17" s="72"/>
      <c r="K17" s="63" t="b">
        <v>0</v>
      </c>
      <c r="L17" s="63" t="b">
        <v>0</v>
      </c>
      <c r="M17" s="66">
        <f t="shared" si="2"/>
      </c>
      <c r="N17" s="63">
        <f aca="true" t="shared" si="3" ref="N17:O19">IF($K17,2,IF($L17,6,""))</f>
      </c>
      <c r="O17" s="63">
        <f t="shared" si="3"/>
      </c>
    </row>
    <row r="18" spans="1:15" ht="20.25" customHeight="1">
      <c r="A18" s="115"/>
      <c r="B18" s="87"/>
      <c r="C18" s="91" t="s">
        <v>48</v>
      </c>
      <c r="D18" s="92"/>
      <c r="E18" s="33" t="s">
        <v>10</v>
      </c>
      <c r="F18" s="39">
        <f t="shared" si="0"/>
      </c>
      <c r="G18" s="39">
        <f t="shared" si="1"/>
      </c>
      <c r="H18" s="89" t="s">
        <v>34</v>
      </c>
      <c r="I18" s="90"/>
      <c r="J18" s="72"/>
      <c r="K18" s="63" t="b">
        <v>0</v>
      </c>
      <c r="L18" s="63" t="b">
        <v>0</v>
      </c>
      <c r="M18" s="66">
        <f t="shared" si="2"/>
      </c>
      <c r="N18" s="63">
        <f t="shared" si="3"/>
      </c>
      <c r="O18" s="63">
        <f t="shared" si="3"/>
      </c>
    </row>
    <row r="19" spans="1:15" ht="24" customHeight="1">
      <c r="A19" s="115"/>
      <c r="B19" s="88"/>
      <c r="C19" s="91" t="s">
        <v>49</v>
      </c>
      <c r="D19" s="92"/>
      <c r="E19" s="33" t="s">
        <v>10</v>
      </c>
      <c r="F19" s="39">
        <f t="shared" si="0"/>
      </c>
      <c r="G19" s="39">
        <f t="shared" si="1"/>
      </c>
      <c r="H19" s="89" t="s">
        <v>34</v>
      </c>
      <c r="I19" s="90"/>
      <c r="J19" s="72"/>
      <c r="K19" s="63" t="b">
        <v>0</v>
      </c>
      <c r="L19" s="63" t="b">
        <v>0</v>
      </c>
      <c r="M19" s="66">
        <f t="shared" si="2"/>
      </c>
      <c r="N19" s="63">
        <f t="shared" si="3"/>
      </c>
      <c r="O19" s="63">
        <f t="shared" si="3"/>
      </c>
    </row>
    <row r="20" spans="1:15" ht="14.25" customHeight="1">
      <c r="A20" s="115"/>
      <c r="B20" s="86" t="s">
        <v>62</v>
      </c>
      <c r="C20" s="82" t="s">
        <v>60</v>
      </c>
      <c r="D20" s="82"/>
      <c r="E20" s="33" t="s">
        <v>10</v>
      </c>
      <c r="F20" s="76">
        <f t="shared" si="0"/>
      </c>
      <c r="G20" s="76">
        <f t="shared" si="1"/>
      </c>
      <c r="H20" s="83" t="s">
        <v>35</v>
      </c>
      <c r="I20" s="84"/>
      <c r="J20" s="72"/>
      <c r="K20" s="63" t="b">
        <v>0</v>
      </c>
      <c r="M20" s="66">
        <f>IF(K20,"U","")</f>
      </c>
      <c r="N20" s="63">
        <f>IF(K20,IF(E20=K6,3,3),"")</f>
      </c>
      <c r="O20" s="63">
        <f>IF(K20,IF(E20=K6,3,3),"")</f>
      </c>
    </row>
    <row r="21" spans="1:15" ht="16.5" customHeight="1">
      <c r="A21" s="115"/>
      <c r="B21" s="87"/>
      <c r="C21" s="82" t="s">
        <v>61</v>
      </c>
      <c r="D21" s="82"/>
      <c r="E21" s="33" t="s">
        <v>10</v>
      </c>
      <c r="F21" s="76">
        <f t="shared" si="0"/>
      </c>
      <c r="G21" s="76">
        <f t="shared" si="1"/>
      </c>
      <c r="H21" s="83" t="s">
        <v>35</v>
      </c>
      <c r="I21" s="84"/>
      <c r="J21" s="72"/>
      <c r="K21" s="63" t="b">
        <v>0</v>
      </c>
      <c r="M21" s="66">
        <f>IF(K21,"U","")</f>
      </c>
      <c r="N21" s="63">
        <f>IF(K21,IF(E21=K7,3,3),"")</f>
      </c>
      <c r="O21" s="63">
        <f>IF(K21,IF(E21=K7,3,3),"")</f>
      </c>
    </row>
    <row r="22" spans="1:15" ht="16.5" customHeight="1">
      <c r="A22" s="115"/>
      <c r="B22" s="88"/>
      <c r="C22" s="82"/>
      <c r="D22" s="82"/>
      <c r="E22" s="33" t="s">
        <v>10</v>
      </c>
      <c r="F22" s="76">
        <f t="shared" si="0"/>
      </c>
      <c r="G22" s="76">
        <f t="shared" si="1"/>
      </c>
      <c r="H22" s="83" t="s">
        <v>35</v>
      </c>
      <c r="I22" s="84"/>
      <c r="J22" s="72"/>
      <c r="K22" s="63" t="b">
        <v>0</v>
      </c>
      <c r="M22" s="66">
        <f>IF(K22,"U","")</f>
      </c>
      <c r="N22" s="63">
        <f>IF(K22,IF(E22=K8,3,3),"")</f>
      </c>
      <c r="O22" s="63">
        <f>IF(K22,IF(E22=K8,3,3),"")</f>
      </c>
    </row>
    <row r="23" spans="1:15" ht="18" customHeight="1">
      <c r="A23" s="115"/>
      <c r="B23" s="86" t="s">
        <v>52</v>
      </c>
      <c r="C23" s="82" t="s">
        <v>13</v>
      </c>
      <c r="D23" s="82"/>
      <c r="E23" s="33" t="s">
        <v>10</v>
      </c>
      <c r="F23" s="76">
        <f t="shared" si="0"/>
      </c>
      <c r="G23" s="76">
        <f t="shared" si="1"/>
      </c>
      <c r="H23" s="80" t="s">
        <v>35</v>
      </c>
      <c r="I23" s="80"/>
      <c r="J23" s="72"/>
      <c r="K23" s="63" t="b">
        <v>0</v>
      </c>
      <c r="L23" s="63" t="b">
        <v>0</v>
      </c>
      <c r="M23" s="66">
        <f>IF(AND(K23,L23),"Klaida",IF(K23,"B",IF(L23,"A","")))</f>
      </c>
      <c r="N23" s="67">
        <f aca="true" t="shared" si="4" ref="N23:N28">IF(K23,3,"")</f>
      </c>
      <c r="O23" s="63">
        <f aca="true" t="shared" si="5" ref="O23:O28">IF(K23,3,IF(L23,4,""))</f>
      </c>
    </row>
    <row r="24" spans="1:15" ht="18" customHeight="1">
      <c r="A24" s="115"/>
      <c r="B24" s="87"/>
      <c r="C24" s="82" t="s">
        <v>14</v>
      </c>
      <c r="D24" s="82"/>
      <c r="E24" s="33" t="s">
        <v>10</v>
      </c>
      <c r="F24" s="76">
        <f t="shared" si="0"/>
      </c>
      <c r="G24" s="76">
        <f t="shared" si="1"/>
      </c>
      <c r="H24" s="80" t="s">
        <v>35</v>
      </c>
      <c r="I24" s="80"/>
      <c r="J24" s="72"/>
      <c r="K24" s="63" t="b">
        <v>0</v>
      </c>
      <c r="L24" s="63" t="b">
        <v>0</v>
      </c>
      <c r="M24" s="66">
        <f>IF(AND(K24,L24),"Klaida",IF(K24,"B",IF(L24,"A","")))</f>
      </c>
      <c r="N24" s="67">
        <f t="shared" si="4"/>
      </c>
      <c r="O24" s="63">
        <f t="shared" si="5"/>
      </c>
    </row>
    <row r="25" spans="1:15" ht="18" customHeight="1">
      <c r="A25" s="115"/>
      <c r="B25" s="87"/>
      <c r="C25" s="82" t="s">
        <v>23</v>
      </c>
      <c r="D25" s="82"/>
      <c r="E25" s="33" t="s">
        <v>10</v>
      </c>
      <c r="F25" s="76">
        <f t="shared" si="0"/>
      </c>
      <c r="G25" s="76">
        <f t="shared" si="1"/>
      </c>
      <c r="H25" s="80" t="s">
        <v>35</v>
      </c>
      <c r="I25" s="80"/>
      <c r="J25" s="72"/>
      <c r="K25" s="63" t="b">
        <v>0</v>
      </c>
      <c r="L25" s="63" t="b">
        <v>0</v>
      </c>
      <c r="M25" s="66">
        <f aca="true" t="shared" si="6" ref="M25:M31">IF(AND(K25,L25),"Klaida",IF(K25,"B",IF(L25,"A","")))</f>
      </c>
      <c r="N25" s="67">
        <f t="shared" si="4"/>
      </c>
      <c r="O25" s="63">
        <f t="shared" si="5"/>
      </c>
    </row>
    <row r="26" spans="1:15" ht="18" customHeight="1">
      <c r="A26" s="115"/>
      <c r="B26" s="88"/>
      <c r="C26" s="82" t="s">
        <v>53</v>
      </c>
      <c r="D26" s="82"/>
      <c r="E26" s="33" t="s">
        <v>10</v>
      </c>
      <c r="F26" s="76">
        <f t="shared" si="0"/>
      </c>
      <c r="G26" s="76">
        <f t="shared" si="1"/>
      </c>
      <c r="H26" s="80" t="s">
        <v>35</v>
      </c>
      <c r="I26" s="80"/>
      <c r="J26" s="72"/>
      <c r="K26" s="63" t="b">
        <v>0</v>
      </c>
      <c r="L26" s="63" t="b">
        <v>0</v>
      </c>
      <c r="M26" s="66">
        <f t="shared" si="6"/>
      </c>
      <c r="N26" s="67">
        <f t="shared" si="4"/>
      </c>
      <c r="O26" s="63">
        <f t="shared" si="5"/>
      </c>
    </row>
    <row r="27" spans="1:15" ht="13.5" customHeight="1">
      <c r="A27" s="115"/>
      <c r="B27" s="86" t="s">
        <v>63</v>
      </c>
      <c r="C27" s="82" t="s">
        <v>15</v>
      </c>
      <c r="D27" s="82"/>
      <c r="E27" s="33" t="s">
        <v>10</v>
      </c>
      <c r="F27" s="76">
        <f t="shared" si="0"/>
      </c>
      <c r="G27" s="76">
        <f t="shared" si="1"/>
      </c>
      <c r="H27" s="80" t="s">
        <v>35</v>
      </c>
      <c r="I27" s="80"/>
      <c r="J27" s="72"/>
      <c r="K27" s="63" t="b">
        <v>0</v>
      </c>
      <c r="L27" s="63" t="b">
        <v>0</v>
      </c>
      <c r="M27" s="66">
        <f t="shared" si="6"/>
      </c>
      <c r="N27" s="67">
        <f t="shared" si="4"/>
      </c>
      <c r="O27" s="63">
        <f t="shared" si="5"/>
      </c>
    </row>
    <row r="28" spans="1:15" ht="15">
      <c r="A28" s="115"/>
      <c r="B28" s="87"/>
      <c r="C28" s="82" t="s">
        <v>16</v>
      </c>
      <c r="D28" s="82"/>
      <c r="E28" s="33" t="s">
        <v>10</v>
      </c>
      <c r="F28" s="76">
        <f t="shared" si="0"/>
      </c>
      <c r="G28" s="76">
        <f t="shared" si="1"/>
      </c>
      <c r="H28" s="80" t="s">
        <v>35</v>
      </c>
      <c r="I28" s="80"/>
      <c r="J28" s="72"/>
      <c r="K28" s="63" t="b">
        <v>0</v>
      </c>
      <c r="L28" s="63" t="b">
        <v>0</v>
      </c>
      <c r="M28" s="66">
        <f t="shared" si="6"/>
      </c>
      <c r="N28" s="67">
        <f t="shared" si="4"/>
      </c>
      <c r="O28" s="63">
        <f t="shared" si="5"/>
      </c>
    </row>
    <row r="29" spans="1:15" ht="21" customHeight="1">
      <c r="A29" s="115"/>
      <c r="B29" s="87"/>
      <c r="C29" s="82" t="s">
        <v>64</v>
      </c>
      <c r="D29" s="82"/>
      <c r="E29" s="33" t="s">
        <v>10</v>
      </c>
      <c r="F29" s="76">
        <f t="shared" si="0"/>
      </c>
      <c r="G29" s="76">
        <f t="shared" si="1"/>
      </c>
      <c r="H29" s="80" t="s">
        <v>77</v>
      </c>
      <c r="I29" s="80"/>
      <c r="J29" s="72"/>
      <c r="K29" s="63" t="b">
        <v>0</v>
      </c>
      <c r="L29" s="63" t="b">
        <v>0</v>
      </c>
      <c r="M29" s="66">
        <f t="shared" si="6"/>
      </c>
      <c r="N29" s="67">
        <f>IF(K29,3,"")</f>
      </c>
      <c r="O29" s="63">
        <f>IF(K29,3,IF(L29,3,""))</f>
      </c>
    </row>
    <row r="30" spans="1:15" ht="21" customHeight="1">
      <c r="A30" s="115"/>
      <c r="B30" s="87"/>
      <c r="C30" s="121" t="s">
        <v>75</v>
      </c>
      <c r="D30" s="122"/>
      <c r="E30" s="33" t="s">
        <v>10</v>
      </c>
      <c r="F30" s="76">
        <f t="shared" si="0"/>
      </c>
      <c r="G30" s="76">
        <f t="shared" si="1"/>
      </c>
      <c r="H30" s="80" t="s">
        <v>35</v>
      </c>
      <c r="I30" s="80"/>
      <c r="J30" s="72"/>
      <c r="K30" s="63" t="b">
        <v>0</v>
      </c>
      <c r="L30" s="63" t="b">
        <v>0</v>
      </c>
      <c r="M30" s="66">
        <f t="shared" si="6"/>
      </c>
      <c r="N30" s="67">
        <f>IF(K30,3,"")</f>
      </c>
      <c r="O30" s="63">
        <f>IF(K30,3,IF(L30,3,""))</f>
      </c>
    </row>
    <row r="31" spans="1:15" ht="15">
      <c r="A31" s="115"/>
      <c r="B31" s="88"/>
      <c r="C31" s="82" t="s">
        <v>82</v>
      </c>
      <c r="D31" s="82"/>
      <c r="E31" s="33" t="s">
        <v>10</v>
      </c>
      <c r="F31" s="76">
        <f t="shared" si="0"/>
      </c>
      <c r="G31" s="76">
        <f t="shared" si="1"/>
      </c>
      <c r="H31" s="80" t="s">
        <v>33</v>
      </c>
      <c r="I31" s="80"/>
      <c r="J31" s="72"/>
      <c r="K31" s="63" t="b">
        <v>0</v>
      </c>
      <c r="L31" s="63" t="b">
        <v>0</v>
      </c>
      <c r="M31" s="66">
        <f t="shared" si="6"/>
      </c>
      <c r="N31" s="67">
        <f>IF(K31,4,"")</f>
      </c>
      <c r="O31" s="63">
        <f>IF(K31,4,IF(L31,4,""))</f>
      </c>
    </row>
    <row r="32" spans="1:13" ht="15">
      <c r="A32" s="48"/>
      <c r="B32" s="11"/>
      <c r="C32" s="12"/>
      <c r="D32" s="12"/>
      <c r="E32" s="11"/>
      <c r="F32" s="11"/>
      <c r="G32" s="11"/>
      <c r="H32" s="13"/>
      <c r="I32" s="55"/>
      <c r="M32" s="66"/>
    </row>
    <row r="33" spans="1:15" ht="15" customHeight="1">
      <c r="A33" s="78" t="s">
        <v>56</v>
      </c>
      <c r="B33" s="82" t="s">
        <v>19</v>
      </c>
      <c r="C33" s="82"/>
      <c r="D33" s="82"/>
      <c r="E33" s="33" t="s">
        <v>10</v>
      </c>
      <c r="F33" s="14">
        <f aca="true" t="shared" si="7" ref="F33:G38">N33</f>
      </c>
      <c r="G33" s="14">
        <f t="shared" si="7"/>
      </c>
      <c r="H33" s="35" t="s">
        <v>32</v>
      </c>
      <c r="I33" s="56"/>
      <c r="J33" s="77"/>
      <c r="K33" s="63" t="b">
        <v>0</v>
      </c>
      <c r="M33" s="66">
        <f>IF(K33,"P","")</f>
      </c>
      <c r="N33" s="63">
        <f>IF(K33,1,"")</f>
      </c>
      <c r="O33" s="63">
        <f>IF(K33,1,"")</f>
      </c>
    </row>
    <row r="34" spans="1:15" ht="15" customHeight="1">
      <c r="A34" s="78"/>
      <c r="B34" s="82" t="s">
        <v>54</v>
      </c>
      <c r="C34" s="82"/>
      <c r="D34" s="82"/>
      <c r="E34" s="33" t="s">
        <v>10</v>
      </c>
      <c r="F34" s="14">
        <f t="shared" si="7"/>
      </c>
      <c r="G34" s="14">
        <f t="shared" si="7"/>
      </c>
      <c r="H34" s="35" t="s">
        <v>32</v>
      </c>
      <c r="I34" s="57"/>
      <c r="J34" s="77"/>
      <c r="K34" s="63" t="b">
        <v>0</v>
      </c>
      <c r="M34" s="66">
        <f>IF(K34,"P","")</f>
      </c>
      <c r="N34" s="63">
        <f>IF(K34,1,"")</f>
      </c>
      <c r="O34" s="63">
        <f>IF(K34,1,"")</f>
      </c>
    </row>
    <row r="35" spans="1:15" ht="15" customHeight="1">
      <c r="A35" s="78"/>
      <c r="B35" s="82" t="s">
        <v>55</v>
      </c>
      <c r="C35" s="82"/>
      <c r="D35" s="82"/>
      <c r="E35" s="33" t="s">
        <v>10</v>
      </c>
      <c r="F35" s="14">
        <f t="shared" si="7"/>
      </c>
      <c r="G35" s="14">
        <f t="shared" si="7"/>
      </c>
      <c r="H35" s="35" t="s">
        <v>32</v>
      </c>
      <c r="I35" s="57"/>
      <c r="J35" s="77"/>
      <c r="K35" s="63" t="b">
        <v>0</v>
      </c>
      <c r="M35" s="66">
        <f>IF(K35,"P","")</f>
      </c>
      <c r="N35" s="63">
        <f>IF(K35,1,"")</f>
      </c>
      <c r="O35" s="63">
        <f>IF(K35,1,"")</f>
      </c>
    </row>
    <row r="36" spans="1:13" ht="18" customHeight="1">
      <c r="A36" s="78"/>
      <c r="B36" s="82" t="s">
        <v>46</v>
      </c>
      <c r="C36" s="82"/>
      <c r="D36" s="82"/>
      <c r="E36" s="33" t="s">
        <v>10</v>
      </c>
      <c r="F36" s="14"/>
      <c r="G36" s="14"/>
      <c r="H36" s="35"/>
      <c r="I36" s="57"/>
      <c r="J36" s="77"/>
      <c r="K36" s="63" t="b">
        <v>0</v>
      </c>
      <c r="M36" s="66"/>
    </row>
    <row r="37" spans="1:15" ht="17.25" customHeight="1">
      <c r="A37" s="78"/>
      <c r="B37" s="79" t="s">
        <v>78</v>
      </c>
      <c r="C37" s="79"/>
      <c r="D37" s="79"/>
      <c r="E37" s="33" t="s">
        <v>10</v>
      </c>
      <c r="F37" s="14">
        <f t="shared" si="7"/>
      </c>
      <c r="G37" s="14">
        <f t="shared" si="7"/>
      </c>
      <c r="H37" s="35" t="s">
        <v>34</v>
      </c>
      <c r="I37" s="57"/>
      <c r="J37" s="77"/>
      <c r="K37" s="63" t="b">
        <v>0</v>
      </c>
      <c r="M37" s="66">
        <f>IF(K37,"P","")</f>
      </c>
      <c r="N37" s="63">
        <f>IF(K37,2,"")</f>
      </c>
      <c r="O37" s="63">
        <f>IF(K37,2,"")</f>
      </c>
    </row>
    <row r="38" spans="1:15" ht="20.25" customHeight="1">
      <c r="A38" s="78"/>
      <c r="B38" s="79" t="s">
        <v>79</v>
      </c>
      <c r="C38" s="79"/>
      <c r="D38" s="79"/>
      <c r="E38" s="33" t="s">
        <v>10</v>
      </c>
      <c r="F38" s="14">
        <f t="shared" si="7"/>
      </c>
      <c r="G38" s="14">
        <f t="shared" si="7"/>
      </c>
      <c r="H38" s="35" t="s">
        <v>32</v>
      </c>
      <c r="I38" s="57"/>
      <c r="J38" s="77"/>
      <c r="K38" s="63" t="b">
        <v>0</v>
      </c>
      <c r="M38" s="66">
        <f>IF(K38,"P","")</f>
      </c>
      <c r="N38" s="63">
        <f>IF(K38,1,"")</f>
      </c>
      <c r="O38" s="63">
        <f>IF(K38,1,"")</f>
      </c>
    </row>
    <row r="39" spans="1:13" ht="12.75" customHeight="1">
      <c r="A39" s="1"/>
      <c r="B39" s="42"/>
      <c r="C39" s="42"/>
      <c r="D39" s="42"/>
      <c r="E39" s="10"/>
      <c r="F39" s="16"/>
      <c r="G39" s="16"/>
      <c r="H39" s="43"/>
      <c r="I39" s="57"/>
      <c r="M39" s="66"/>
    </row>
    <row r="40" spans="1:13" ht="12.75" customHeight="1">
      <c r="A40" s="1"/>
      <c r="B40" s="42"/>
      <c r="C40" s="42"/>
      <c r="D40" s="42"/>
      <c r="E40" s="10"/>
      <c r="F40" s="16"/>
      <c r="G40" s="16"/>
      <c r="H40" s="43"/>
      <c r="I40" s="57"/>
      <c r="M40" s="66"/>
    </row>
    <row r="41" spans="1:13" ht="12.75" customHeight="1">
      <c r="A41" s="1"/>
      <c r="B41" s="42"/>
      <c r="C41" s="42"/>
      <c r="D41" s="42"/>
      <c r="E41" s="10"/>
      <c r="F41" s="16"/>
      <c r="G41" s="16"/>
      <c r="H41" s="43"/>
      <c r="I41" s="57"/>
      <c r="M41" s="66"/>
    </row>
    <row r="42" spans="1:13" ht="15">
      <c r="A42" s="1"/>
      <c r="B42" s="15"/>
      <c r="C42" s="15"/>
      <c r="D42" s="15"/>
      <c r="E42" s="15"/>
      <c r="F42" s="15"/>
      <c r="G42" s="15"/>
      <c r="H42" s="15"/>
      <c r="I42" s="58"/>
      <c r="M42" s="66"/>
    </row>
    <row r="43" ht="15">
      <c r="A43" s="1"/>
    </row>
    <row r="45" spans="2:9" ht="15">
      <c r="B45" s="85" t="s">
        <v>67</v>
      </c>
      <c r="C45" s="85"/>
      <c r="D45" s="85"/>
      <c r="E45" s="85"/>
      <c r="F45" s="85"/>
      <c r="G45" s="85"/>
      <c r="H45" s="71"/>
      <c r="I45" s="73"/>
    </row>
    <row r="46" spans="2:15" ht="15">
      <c r="B46" s="81" t="s">
        <v>65</v>
      </c>
      <c r="C46" s="81"/>
      <c r="D46" s="81"/>
      <c r="E46" s="81"/>
      <c r="F46" s="81"/>
      <c r="G46" s="81"/>
      <c r="H46" s="70"/>
      <c r="I46" s="74"/>
      <c r="K46" s="63" t="b">
        <v>0</v>
      </c>
      <c r="L46" s="68" t="b">
        <v>0</v>
      </c>
      <c r="M46" s="69">
        <f>IF(K46,"M","")</f>
      </c>
      <c r="N46" s="63">
        <f>IF(K46,1,"")</f>
      </c>
      <c r="O46" s="63">
        <f>IF(K46,1,"")</f>
      </c>
    </row>
    <row r="47" spans="2:15" ht="15">
      <c r="B47" s="116" t="s">
        <v>66</v>
      </c>
      <c r="C47" s="117"/>
      <c r="D47" s="117"/>
      <c r="E47" s="117"/>
      <c r="F47" s="117"/>
      <c r="G47" s="118"/>
      <c r="H47" s="70"/>
      <c r="I47" s="74"/>
      <c r="K47" s="63" t="b">
        <v>0</v>
      </c>
      <c r="L47" s="68" t="b">
        <v>0</v>
      </c>
      <c r="M47" s="69"/>
      <c r="N47" s="63">
        <f aca="true" t="shared" si="8" ref="N47:N55">IF(K47,1,"")</f>
      </c>
      <c r="O47" s="63">
        <f aca="true" t="shared" si="9" ref="O47:O55">IF(K47,1,"")</f>
      </c>
    </row>
    <row r="48" spans="2:15" ht="15">
      <c r="B48" s="81" t="s">
        <v>12</v>
      </c>
      <c r="C48" s="81"/>
      <c r="D48" s="81"/>
      <c r="E48" s="81"/>
      <c r="F48" s="81"/>
      <c r="G48" s="81"/>
      <c r="H48" s="70"/>
      <c r="I48" s="74"/>
      <c r="K48" s="63" t="b">
        <v>0</v>
      </c>
      <c r="L48" s="68" t="b">
        <v>0</v>
      </c>
      <c r="M48" s="69">
        <f aca="true" t="shared" si="10" ref="M48:M55">IF(K48,"M","")</f>
      </c>
      <c r="N48" s="63">
        <f t="shared" si="8"/>
      </c>
      <c r="O48" s="63">
        <f t="shared" si="9"/>
      </c>
    </row>
    <row r="49" spans="2:15" ht="15">
      <c r="B49" s="81" t="s">
        <v>13</v>
      </c>
      <c r="C49" s="81"/>
      <c r="D49" s="81"/>
      <c r="E49" s="81"/>
      <c r="F49" s="81"/>
      <c r="G49" s="81"/>
      <c r="H49" s="70"/>
      <c r="I49" s="74"/>
      <c r="K49" s="63" t="b">
        <v>0</v>
      </c>
      <c r="L49" s="68" t="b">
        <v>0</v>
      </c>
      <c r="M49" s="69">
        <f t="shared" si="10"/>
      </c>
      <c r="N49" s="63">
        <f t="shared" si="8"/>
      </c>
      <c r="O49" s="63">
        <f t="shared" si="9"/>
      </c>
    </row>
    <row r="50" spans="2:15" ht="15">
      <c r="B50" s="81" t="s">
        <v>14</v>
      </c>
      <c r="C50" s="81"/>
      <c r="D50" s="81"/>
      <c r="E50" s="81"/>
      <c r="F50" s="81"/>
      <c r="G50" s="81"/>
      <c r="H50" s="70"/>
      <c r="I50" s="74"/>
      <c r="K50" s="63" t="b">
        <v>0</v>
      </c>
      <c r="L50" s="68" t="b">
        <v>0</v>
      </c>
      <c r="M50" s="69">
        <f t="shared" si="10"/>
      </c>
      <c r="N50" s="63">
        <f t="shared" si="8"/>
      </c>
      <c r="O50" s="63">
        <f t="shared" si="9"/>
      </c>
    </row>
    <row r="51" spans="2:15" ht="15">
      <c r="B51" s="81" t="s">
        <v>69</v>
      </c>
      <c r="C51" s="81"/>
      <c r="D51" s="81"/>
      <c r="E51" s="81"/>
      <c r="F51" s="81"/>
      <c r="G51" s="81"/>
      <c r="H51" s="70"/>
      <c r="I51" s="74"/>
      <c r="K51" s="63" t="b">
        <v>0</v>
      </c>
      <c r="L51" s="68" t="b">
        <v>0</v>
      </c>
      <c r="M51" s="69">
        <f t="shared" si="10"/>
      </c>
      <c r="N51" s="63">
        <f t="shared" si="8"/>
      </c>
      <c r="O51" s="63">
        <f t="shared" si="9"/>
      </c>
    </row>
    <row r="52" spans="2:15" ht="15">
      <c r="B52" s="81" t="s">
        <v>68</v>
      </c>
      <c r="C52" s="81"/>
      <c r="D52" s="81"/>
      <c r="E52" s="81"/>
      <c r="F52" s="81"/>
      <c r="G52" s="81"/>
      <c r="H52" s="70"/>
      <c r="I52" s="74"/>
      <c r="K52" s="63" t="b">
        <v>0</v>
      </c>
      <c r="L52" s="68" t="b">
        <v>0</v>
      </c>
      <c r="M52" s="69">
        <f t="shared" si="10"/>
      </c>
      <c r="N52" s="63">
        <f t="shared" si="8"/>
      </c>
      <c r="O52" s="63">
        <f t="shared" si="9"/>
      </c>
    </row>
    <row r="53" spans="2:15" ht="15">
      <c r="B53" s="81" t="s">
        <v>70</v>
      </c>
      <c r="C53" s="81"/>
      <c r="D53" s="81"/>
      <c r="E53" s="81"/>
      <c r="F53" s="81"/>
      <c r="G53" s="81"/>
      <c r="H53" s="70"/>
      <c r="I53" s="74"/>
      <c r="K53" s="63" t="b">
        <v>0</v>
      </c>
      <c r="L53" s="68" t="b">
        <v>0</v>
      </c>
      <c r="M53" s="69">
        <f t="shared" si="10"/>
      </c>
      <c r="N53" s="63">
        <f t="shared" si="8"/>
      </c>
      <c r="O53" s="63">
        <f t="shared" si="9"/>
      </c>
    </row>
    <row r="54" spans="2:15" ht="15">
      <c r="B54" s="81" t="s">
        <v>71</v>
      </c>
      <c r="C54" s="81"/>
      <c r="D54" s="81"/>
      <c r="E54" s="81"/>
      <c r="F54" s="81"/>
      <c r="G54" s="81"/>
      <c r="H54" s="70"/>
      <c r="I54" s="74"/>
      <c r="K54" s="63" t="b">
        <v>0</v>
      </c>
      <c r="L54" s="68" t="b">
        <v>0</v>
      </c>
      <c r="M54" s="69">
        <f t="shared" si="10"/>
      </c>
      <c r="N54" s="63">
        <f t="shared" si="8"/>
      </c>
      <c r="O54" s="63">
        <f t="shared" si="9"/>
      </c>
    </row>
    <row r="55" spans="2:15" ht="15">
      <c r="B55" s="81" t="s">
        <v>72</v>
      </c>
      <c r="C55" s="81"/>
      <c r="D55" s="81"/>
      <c r="E55" s="81"/>
      <c r="F55" s="81"/>
      <c r="G55" s="81"/>
      <c r="H55" s="70"/>
      <c r="I55" s="74"/>
      <c r="K55" s="63" t="b">
        <v>0</v>
      </c>
      <c r="L55" s="68" t="b">
        <v>0</v>
      </c>
      <c r="M55" s="69">
        <f t="shared" si="10"/>
      </c>
      <c r="N55" s="63">
        <f t="shared" si="8"/>
      </c>
      <c r="O55" s="63">
        <f t="shared" si="9"/>
      </c>
    </row>
    <row r="56" spans="2:9" ht="15">
      <c r="B56" s="1"/>
      <c r="C56" s="1"/>
      <c r="D56" s="1"/>
      <c r="E56" s="1"/>
      <c r="F56" s="1"/>
      <c r="G56" s="1"/>
      <c r="H56" s="1"/>
      <c r="I56" s="49"/>
    </row>
    <row r="57" spans="1:9" ht="15">
      <c r="A57" s="1"/>
      <c r="B57" s="1"/>
      <c r="C57" s="1"/>
      <c r="D57" s="1"/>
      <c r="E57" s="1"/>
      <c r="F57" s="1"/>
      <c r="G57" s="1"/>
      <c r="H57" s="1"/>
      <c r="I57" s="49"/>
    </row>
    <row r="58" spans="1:12" ht="15">
      <c r="A58" s="1"/>
      <c r="B58" s="17" t="s">
        <v>20</v>
      </c>
      <c r="C58" s="18">
        <f>L58</f>
        <v>0</v>
      </c>
      <c r="D58" s="19" t="str">
        <f>IF((C58&lt;14)*(C58&gt;7),"","Dalykų turi būti ne mažiau kaip 8 ir ne daugiau kaip 13")</f>
        <v>Dalykų turi būti ne mažiau kaip 8 ir ne daugiau kaip 13</v>
      </c>
      <c r="F58" s="20"/>
      <c r="G58" s="20"/>
      <c r="H58" s="20"/>
      <c r="I58" s="59"/>
      <c r="K58" s="63" t="s">
        <v>28</v>
      </c>
      <c r="L58" s="63">
        <f>COUNTIF(M11:M42,"A")+COUNTIF(M11:M42,"B")+COUNTIF(M11:M42,"P")+COUNTIF(M11:M42,"U")</f>
        <v>0</v>
      </c>
    </row>
    <row r="59" spans="1:9" ht="15">
      <c r="A59" s="1"/>
      <c r="B59" s="21"/>
      <c r="C59" s="22"/>
      <c r="D59" s="23"/>
      <c r="E59" s="1"/>
      <c r="F59" s="24"/>
      <c r="G59" s="24"/>
      <c r="H59" s="24"/>
      <c r="I59" s="57"/>
    </row>
    <row r="60" spans="1:12" ht="15">
      <c r="A60" s="27" t="s">
        <v>36</v>
      </c>
      <c r="C60" s="18">
        <f>L60</f>
        <v>0</v>
      </c>
      <c r="D60" s="20" t="str">
        <f>IF((C60&lt;=35)*(C60&gt;=25),"","Pamokų turi būti ne mažiau kaip 25 ir ne daugiau kaip 35")</f>
        <v>Pamokų turi būti ne mažiau kaip 25 ir ne daugiau kaip 35</v>
      </c>
      <c r="E60" s="1"/>
      <c r="F60" s="26"/>
      <c r="G60" s="26"/>
      <c r="H60" s="26"/>
      <c r="I60" s="57"/>
      <c r="K60" s="63" t="s">
        <v>7</v>
      </c>
      <c r="L60" s="63">
        <f>SUM(N11:N55)</f>
        <v>0</v>
      </c>
    </row>
    <row r="61" spans="2:9" ht="15">
      <c r="B61" s="21"/>
      <c r="C61" s="22"/>
      <c r="D61" s="23"/>
      <c r="E61" s="1"/>
      <c r="F61" s="24"/>
      <c r="G61" s="24"/>
      <c r="H61" s="24"/>
      <c r="I61" s="57"/>
    </row>
    <row r="62" spans="1:12" ht="15">
      <c r="A62" s="27" t="s">
        <v>37</v>
      </c>
      <c r="C62" s="18">
        <f>L62</f>
        <v>0</v>
      </c>
      <c r="D62" s="20" t="str">
        <f>IF((C62&lt;=35)*(C62&gt;=25),"","Pamokų turi būti ne mažiau kaip 25 ir ne daugiau kaip 35")</f>
        <v>Pamokų turi būti ne mažiau kaip 25 ir ne daugiau kaip 35</v>
      </c>
      <c r="E62" s="1"/>
      <c r="F62" s="26"/>
      <c r="G62" s="26"/>
      <c r="H62" s="26"/>
      <c r="I62" s="57"/>
      <c r="K62" s="63" t="s">
        <v>8</v>
      </c>
      <c r="L62" s="63">
        <f>SUM(O11:O55)</f>
        <v>0</v>
      </c>
    </row>
    <row r="63" spans="2:9" ht="15">
      <c r="B63" s="21"/>
      <c r="C63" s="22"/>
      <c r="D63" s="24"/>
      <c r="E63" s="1"/>
      <c r="F63" s="24"/>
      <c r="G63" s="24"/>
      <c r="H63" s="24"/>
      <c r="I63" s="57"/>
    </row>
    <row r="64" spans="1:9" ht="15">
      <c r="A64" s="1"/>
      <c r="C64" s="22"/>
      <c r="D64" s="24"/>
      <c r="E64" s="1"/>
      <c r="F64" s="24"/>
      <c r="G64" s="24"/>
      <c r="H64" s="24"/>
      <c r="I64" s="57"/>
    </row>
    <row r="65" spans="1:9" ht="15">
      <c r="A65" s="1"/>
      <c r="B65" s="17" t="s">
        <v>41</v>
      </c>
      <c r="C65" s="36"/>
      <c r="D65" s="38"/>
      <c r="E65" s="1"/>
      <c r="F65" s="24"/>
      <c r="G65" s="27"/>
      <c r="H65" s="24"/>
      <c r="I65" s="60"/>
    </row>
    <row r="66" spans="1:9" ht="15">
      <c r="A66" s="1"/>
      <c r="B66" s="1"/>
      <c r="C66" s="1"/>
      <c r="D66" s="1"/>
      <c r="E66" s="1"/>
      <c r="F66" s="1"/>
      <c r="G66" s="112">
        <f ca="1">TODAY()</f>
        <v>45090</v>
      </c>
      <c r="H66" s="112"/>
      <c r="I66" s="49"/>
    </row>
    <row r="67" spans="1:9" ht="15">
      <c r="A67" s="1"/>
      <c r="B67" s="44" t="s">
        <v>42</v>
      </c>
      <c r="C67" s="1"/>
      <c r="D67" s="28"/>
      <c r="E67" s="25"/>
      <c r="F67" s="25"/>
      <c r="G67" s="111" t="s">
        <v>21</v>
      </c>
      <c r="H67" s="111"/>
      <c r="I67" s="49"/>
    </row>
    <row r="68" spans="1:9" ht="15">
      <c r="A68" s="1"/>
      <c r="C68" s="1"/>
      <c r="D68" s="1"/>
      <c r="E68" s="25"/>
      <c r="F68" s="25"/>
      <c r="G68" s="25"/>
      <c r="H68" s="25"/>
      <c r="I68" s="49"/>
    </row>
    <row r="69" spans="1:9" ht="15">
      <c r="A69" s="1"/>
      <c r="B69" s="45"/>
      <c r="C69" s="1"/>
      <c r="D69" s="1"/>
      <c r="E69" s="29"/>
      <c r="F69" s="29"/>
      <c r="G69" s="29"/>
      <c r="H69" s="29"/>
      <c r="I69" s="49"/>
    </row>
    <row r="70" ht="15">
      <c r="A70" s="1"/>
    </row>
  </sheetData>
  <sheetProtection/>
  <protectedRanges>
    <protectedRange sqref="F45:G55 F33:G41 E11:G12 F13:G31" name="Diapazonas3"/>
    <protectedRange sqref="C5:D5 F5:I5 F7:G7" name="Diapazonas1"/>
    <protectedRange sqref="L46:M55" name="Diapazonas4"/>
  </protectedRanges>
  <mergeCells count="78">
    <mergeCell ref="A11:A13"/>
    <mergeCell ref="A14:A31"/>
    <mergeCell ref="B47:G47"/>
    <mergeCell ref="B27:B31"/>
    <mergeCell ref="B20:B22"/>
    <mergeCell ref="C22:D22"/>
    <mergeCell ref="C24:D24"/>
    <mergeCell ref="C11:D11"/>
    <mergeCell ref="C23:D23"/>
    <mergeCell ref="C30:D30"/>
    <mergeCell ref="G67:H67"/>
    <mergeCell ref="B55:G55"/>
    <mergeCell ref="G66:H66"/>
    <mergeCell ref="B54:G54"/>
    <mergeCell ref="B50:G50"/>
    <mergeCell ref="H25:I25"/>
    <mergeCell ref="H26:I26"/>
    <mergeCell ref="C29:D29"/>
    <mergeCell ref="C26:D26"/>
    <mergeCell ref="B48:G48"/>
    <mergeCell ref="B53:G53"/>
    <mergeCell ref="B49:G49"/>
    <mergeCell ref="B52:G52"/>
    <mergeCell ref="C16:D16"/>
    <mergeCell ref="C12:D12"/>
    <mergeCell ref="C13:D13"/>
    <mergeCell ref="I9:I10"/>
    <mergeCell ref="E9:E10"/>
    <mergeCell ref="B9:B10"/>
    <mergeCell ref="C9:D10"/>
    <mergeCell ref="C14:D14"/>
    <mergeCell ref="B16:B19"/>
    <mergeCell ref="C15:D15"/>
    <mergeCell ref="H13:I13"/>
    <mergeCell ref="A1:I1"/>
    <mergeCell ref="A2:I3"/>
    <mergeCell ref="C5:D5"/>
    <mergeCell ref="F5:I5"/>
    <mergeCell ref="F7:G7"/>
    <mergeCell ref="F9:G9"/>
    <mergeCell ref="C7:D7"/>
    <mergeCell ref="H9:H10"/>
    <mergeCell ref="C18:D18"/>
    <mergeCell ref="C19:D19"/>
    <mergeCell ref="J9:J10"/>
    <mergeCell ref="B36:D36"/>
    <mergeCell ref="C20:D20"/>
    <mergeCell ref="C28:D28"/>
    <mergeCell ref="C31:D31"/>
    <mergeCell ref="H20:I20"/>
    <mergeCell ref="B14:B15"/>
    <mergeCell ref="H21:I21"/>
    <mergeCell ref="C21:D21"/>
    <mergeCell ref="B23:B26"/>
    <mergeCell ref="H23:I23"/>
    <mergeCell ref="H24:I24"/>
    <mergeCell ref="C25:D25"/>
    <mergeCell ref="H16:I16"/>
    <mergeCell ref="H17:I17"/>
    <mergeCell ref="H18:I18"/>
    <mergeCell ref="H19:I19"/>
    <mergeCell ref="C17:D17"/>
    <mergeCell ref="B51:G51"/>
    <mergeCell ref="B46:G46"/>
    <mergeCell ref="B35:D35"/>
    <mergeCell ref="H22:I22"/>
    <mergeCell ref="C27:D27"/>
    <mergeCell ref="H30:I30"/>
    <mergeCell ref="B33:D33"/>
    <mergeCell ref="B34:D34"/>
    <mergeCell ref="B45:G45"/>
    <mergeCell ref="A33:A38"/>
    <mergeCell ref="B37:D37"/>
    <mergeCell ref="B38:D38"/>
    <mergeCell ref="H27:I27"/>
    <mergeCell ref="H28:I28"/>
    <mergeCell ref="H29:I29"/>
    <mergeCell ref="H31:I31"/>
  </mergeCells>
  <conditionalFormatting sqref="D62 D58 D60">
    <cfRule type="expression" priority="221" dxfId="69" stopIfTrue="1">
      <formula>Lapas1!#REF!=0</formula>
    </cfRule>
    <cfRule type="expression" priority="222" dxfId="77" stopIfTrue="1">
      <formula>Lapas1!#REF!=1</formula>
    </cfRule>
  </conditionalFormatting>
  <conditionalFormatting sqref="C58">
    <cfRule type="cellIs" priority="223" dxfId="75" operator="notBetween" stopIfTrue="1">
      <formula>9</formula>
      <formula>13</formula>
    </cfRule>
  </conditionalFormatting>
  <conditionalFormatting sqref="C60 C62">
    <cfRule type="cellIs" priority="224" dxfId="75" operator="notBetween" stopIfTrue="1">
      <formula>28</formula>
      <formula>32</formula>
    </cfRule>
  </conditionalFormatting>
  <conditionalFormatting sqref="C32:D32">
    <cfRule type="expression" priority="227" dxfId="79" stopIfTrue="1">
      <formula>Lapas1!#REF!*Lapas1!#REF!=1</formula>
    </cfRule>
  </conditionalFormatting>
  <conditionalFormatting sqref="C7">
    <cfRule type="cellIs" priority="244" dxfId="49" operator="equal" stopIfTrue="1">
      <formula>""</formula>
    </cfRule>
  </conditionalFormatting>
  <conditionalFormatting sqref="C14:C15 F20:G20 F21:F22 C23:C27 C31 F23:G31 F33:G41">
    <cfRule type="expression" priority="245" dxfId="80">
      <formula>Lapas1!#REF!=1</formula>
    </cfRule>
  </conditionalFormatting>
  <conditionalFormatting sqref="C21:D21 C20 C22">
    <cfRule type="expression" priority="261" dxfId="80" stopIfTrue="1">
      <formula>Lapas1!#REF!*Lapas1!#REF!=1</formula>
    </cfRule>
  </conditionalFormatting>
  <conditionalFormatting sqref="F14:G15">
    <cfRule type="expression" priority="275" dxfId="80" stopIfTrue="1">
      <formula>Lapas1!#REF!=1</formula>
    </cfRule>
  </conditionalFormatting>
  <conditionalFormatting sqref="B20">
    <cfRule type="expression" priority="278" dxfId="69" stopIfTrue="1">
      <formula>Lapas1!#REF!=0</formula>
    </cfRule>
  </conditionalFormatting>
  <conditionalFormatting sqref="B23 B26">
    <cfRule type="expression" priority="210" dxfId="24">
      <formula>OR($K$23,$L$23,$K$24,$L$24,$K$25,$K$26)</formula>
    </cfRule>
  </conditionalFormatting>
  <conditionalFormatting sqref="B14:B15">
    <cfRule type="expression" priority="208" dxfId="24">
      <formula>OR($K$14,$K$15)</formula>
    </cfRule>
  </conditionalFormatting>
  <conditionalFormatting sqref="B20">
    <cfRule type="expression" priority="204" dxfId="24">
      <formula>OR($K$20,$K$21,$K$22)</formula>
    </cfRule>
  </conditionalFormatting>
  <conditionalFormatting sqref="C15:D15">
    <cfRule type="expression" priority="199" dxfId="81">
      <formula>$K$15</formula>
    </cfRule>
  </conditionalFormatting>
  <conditionalFormatting sqref="C14:D14">
    <cfRule type="expression" priority="198" dxfId="81">
      <formula>$K$14</formula>
    </cfRule>
  </conditionalFormatting>
  <conditionalFormatting sqref="C20:D20">
    <cfRule type="expression" priority="196" dxfId="81">
      <formula>$K$20</formula>
    </cfRule>
  </conditionalFormatting>
  <conditionalFormatting sqref="C21:D21">
    <cfRule type="expression" priority="195" dxfId="81">
      <formula>$K$21</formula>
    </cfRule>
  </conditionalFormatting>
  <conditionalFormatting sqref="C23:D23">
    <cfRule type="expression" priority="194" dxfId="81">
      <formula>OR($K$23,$L$23)</formula>
    </cfRule>
  </conditionalFormatting>
  <conditionalFormatting sqref="C24:D24">
    <cfRule type="expression" priority="193" dxfId="81">
      <formula>OR($K$24,$L$24)</formula>
    </cfRule>
  </conditionalFormatting>
  <conditionalFormatting sqref="C27:D27">
    <cfRule type="expression" priority="191" dxfId="81">
      <formula>OR($K$27,$L$27)</formula>
    </cfRule>
  </conditionalFormatting>
  <conditionalFormatting sqref="C31:D31">
    <cfRule type="expression" priority="189" dxfId="81">
      <formula>OR($K$31,$L$31)</formula>
    </cfRule>
  </conditionalFormatting>
  <conditionalFormatting sqref="B33:D33">
    <cfRule type="expression" priority="165" dxfId="81">
      <formula>$K$33</formula>
    </cfRule>
  </conditionalFormatting>
  <conditionalFormatting sqref="B34:D34">
    <cfRule type="expression" priority="164" dxfId="81">
      <formula>$K$34</formula>
    </cfRule>
  </conditionalFormatting>
  <conditionalFormatting sqref="B35:D35">
    <cfRule type="expression" priority="163" dxfId="81">
      <formula>$K$35</formula>
    </cfRule>
  </conditionalFormatting>
  <conditionalFormatting sqref="B11">
    <cfRule type="expression" priority="286" dxfId="24">
      <formula>OR($K$11,$L$11)</formula>
    </cfRule>
  </conditionalFormatting>
  <conditionalFormatting sqref="C11:D11">
    <cfRule type="expression" priority="287" dxfId="81">
      <formula>OR($K$11,$L$11)</formula>
    </cfRule>
  </conditionalFormatting>
  <conditionalFormatting sqref="F7">
    <cfRule type="cellIs" priority="129" dxfId="49" operator="equal" stopIfTrue="1">
      <formula>""</formula>
    </cfRule>
  </conditionalFormatting>
  <conditionalFormatting sqref="B36:D36">
    <cfRule type="expression" priority="78" dxfId="51" stopIfTrue="1">
      <formula>$K$36</formula>
    </cfRule>
  </conditionalFormatting>
  <conditionalFormatting sqref="C5:D5">
    <cfRule type="cellIs" priority="72" dxfId="49" operator="equal" stopIfTrue="1">
      <formula>""</formula>
    </cfRule>
  </conditionalFormatting>
  <conditionalFormatting sqref="F5:I5">
    <cfRule type="cellIs" priority="71" dxfId="49" operator="equal" stopIfTrue="1">
      <formula>""</formula>
    </cfRule>
  </conditionalFormatting>
  <conditionalFormatting sqref="J14">
    <cfRule type="expression" priority="68" dxfId="12" stopIfTrue="1">
      <formula>$K$14</formula>
    </cfRule>
  </conditionalFormatting>
  <conditionalFormatting sqref="J15">
    <cfRule type="expression" priority="67" dxfId="12" stopIfTrue="1">
      <formula>$K$15</formula>
    </cfRule>
  </conditionalFormatting>
  <conditionalFormatting sqref="J11">
    <cfRule type="expression" priority="66" dxfId="12" stopIfTrue="1">
      <formula>OR($K$11,$L$11)</formula>
    </cfRule>
  </conditionalFormatting>
  <conditionalFormatting sqref="J20">
    <cfRule type="expression" priority="65" dxfId="12" stopIfTrue="1">
      <formula>$K$20</formula>
    </cfRule>
  </conditionalFormatting>
  <conditionalFormatting sqref="J21">
    <cfRule type="expression" priority="64" dxfId="12" stopIfTrue="1">
      <formula>$K$21</formula>
    </cfRule>
  </conditionalFormatting>
  <conditionalFormatting sqref="J23">
    <cfRule type="expression" priority="63" dxfId="12" stopIfTrue="1">
      <formula>OR($K$23,$L$23)</formula>
    </cfRule>
  </conditionalFormatting>
  <conditionalFormatting sqref="J24">
    <cfRule type="expression" priority="62" dxfId="12" stopIfTrue="1">
      <formula>OR($K$24,$L$24)</formula>
    </cfRule>
  </conditionalFormatting>
  <conditionalFormatting sqref="J27">
    <cfRule type="expression" priority="60" dxfId="12" stopIfTrue="1">
      <formula>OR($K$27,$L$27)</formula>
    </cfRule>
  </conditionalFormatting>
  <conditionalFormatting sqref="J29:J30">
    <cfRule type="expression" priority="59" dxfId="12" stopIfTrue="1">
      <formula>OR($K$29,$L$29)</formula>
    </cfRule>
  </conditionalFormatting>
  <conditionalFormatting sqref="J31">
    <cfRule type="expression" priority="58" dxfId="12" stopIfTrue="1">
      <formula>OR($K$31,$L$31)</formula>
    </cfRule>
  </conditionalFormatting>
  <conditionalFormatting sqref="B12">
    <cfRule type="expression" priority="47" dxfId="24">
      <formula>OR($K$12,$L$12)</formula>
    </cfRule>
  </conditionalFormatting>
  <conditionalFormatting sqref="C12:D12">
    <cfRule type="expression" priority="42" dxfId="81" stopIfTrue="1">
      <formula>OR($K$12,$L$12)</formula>
    </cfRule>
  </conditionalFormatting>
  <conditionalFormatting sqref="C16">
    <cfRule type="expression" priority="41" dxfId="81" stopIfTrue="1">
      <formula>OR($K$16,$L$16)</formula>
    </cfRule>
  </conditionalFormatting>
  <conditionalFormatting sqref="J12">
    <cfRule type="expression" priority="40" dxfId="12" stopIfTrue="1">
      <formula>OR($K$12,$L$12)</formula>
    </cfRule>
  </conditionalFormatting>
  <conditionalFormatting sqref="J13">
    <cfRule type="expression" priority="39" dxfId="12" stopIfTrue="1">
      <formula>OR($K$13,$L$13)</formula>
    </cfRule>
  </conditionalFormatting>
  <conditionalFormatting sqref="B13">
    <cfRule type="expression" priority="38" dxfId="24" stopIfTrue="1">
      <formula>OR($K$13,$L$13)</formula>
    </cfRule>
  </conditionalFormatting>
  <conditionalFormatting sqref="C13">
    <cfRule type="expression" priority="37" dxfId="81" stopIfTrue="1">
      <formula>OR($K$13,$L$13)</formula>
    </cfRule>
  </conditionalFormatting>
  <conditionalFormatting sqref="C17:D17">
    <cfRule type="expression" priority="36" dxfId="81" stopIfTrue="1">
      <formula>OR($K$17,$L$17)</formula>
    </cfRule>
  </conditionalFormatting>
  <conditionalFormatting sqref="C18:D18">
    <cfRule type="expression" priority="33" dxfId="81" stopIfTrue="1">
      <formula>OR($K$18,$L$18)</formula>
    </cfRule>
  </conditionalFormatting>
  <conditionalFormatting sqref="C19:D19">
    <cfRule type="expression" priority="32" dxfId="81" stopIfTrue="1">
      <formula>OR($K$19,$L$19)</formula>
    </cfRule>
  </conditionalFormatting>
  <conditionalFormatting sqref="J16">
    <cfRule type="expression" priority="31" dxfId="12" stopIfTrue="1">
      <formula>OR($K$16,$L$16)</formula>
    </cfRule>
  </conditionalFormatting>
  <conditionalFormatting sqref="J17">
    <cfRule type="expression" priority="30" dxfId="12" stopIfTrue="1">
      <formula>OR($K$17,$L$17)</formula>
    </cfRule>
  </conditionalFormatting>
  <conditionalFormatting sqref="J18">
    <cfRule type="expression" priority="29" dxfId="12" stopIfTrue="1">
      <formula>OR($K$18,$L$18)</formula>
    </cfRule>
  </conditionalFormatting>
  <conditionalFormatting sqref="J19">
    <cfRule type="expression" priority="28" dxfId="12" stopIfTrue="1">
      <formula>OR($K$19,$L$19)</formula>
    </cfRule>
  </conditionalFormatting>
  <conditionalFormatting sqref="B16:B19">
    <cfRule type="expression" priority="27" dxfId="24" stopIfTrue="1">
      <formula>OR($K$16,$L$16,$K$17,$L$17,$K$18,$L$18,$K$19,$L$19)</formula>
    </cfRule>
  </conditionalFormatting>
  <conditionalFormatting sqref="J22">
    <cfRule type="expression" priority="24" dxfId="12" stopIfTrue="1">
      <formula>$K$22</formula>
    </cfRule>
  </conditionalFormatting>
  <conditionalFormatting sqref="C22:D22">
    <cfRule type="expression" priority="23" dxfId="81" stopIfTrue="1">
      <formula>$K$22</formula>
    </cfRule>
  </conditionalFormatting>
  <conditionalFormatting sqref="J25">
    <cfRule type="expression" priority="22" dxfId="12" stopIfTrue="1">
      <formula>$K$25</formula>
    </cfRule>
  </conditionalFormatting>
  <conditionalFormatting sqref="C25:D25">
    <cfRule type="expression" priority="21" dxfId="81" stopIfTrue="1">
      <formula>$K$25</formula>
    </cfRule>
  </conditionalFormatting>
  <conditionalFormatting sqref="J26">
    <cfRule type="expression" priority="20" dxfId="12" stopIfTrue="1">
      <formula>$K$26</formula>
    </cfRule>
  </conditionalFormatting>
  <conditionalFormatting sqref="C26:D26">
    <cfRule type="expression" priority="19" dxfId="81" stopIfTrue="1">
      <formula>$K$26</formula>
    </cfRule>
  </conditionalFormatting>
  <conditionalFormatting sqref="C28:D28">
    <cfRule type="expression" priority="18" dxfId="81" stopIfTrue="1">
      <formula>$K$28</formula>
    </cfRule>
  </conditionalFormatting>
  <conditionalFormatting sqref="J28">
    <cfRule type="expression" priority="17" dxfId="12" stopIfTrue="1">
      <formula>$K$28</formula>
    </cfRule>
  </conditionalFormatting>
  <conditionalFormatting sqref="C30">
    <cfRule type="expression" priority="16" dxfId="81" stopIfTrue="1">
      <formula>$K$30</formula>
    </cfRule>
  </conditionalFormatting>
  <conditionalFormatting sqref="B27:B31">
    <cfRule type="expression" priority="15" dxfId="14" stopIfTrue="1">
      <formula>OR($K$27,$K$28,$K$29,$K$30,$K$31)</formula>
    </cfRule>
  </conditionalFormatting>
  <conditionalFormatting sqref="C29:D29">
    <cfRule type="expression" priority="14" dxfId="0" stopIfTrue="1">
      <formula>$K$29</formula>
    </cfRule>
  </conditionalFormatting>
  <conditionalFormatting sqref="J30">
    <cfRule type="expression" priority="13" dxfId="12" stopIfTrue="1">
      <formula>$K$30</formula>
    </cfRule>
  </conditionalFormatting>
  <conditionalFormatting sqref="B37:D37">
    <cfRule type="expression" priority="12" dxfId="81" stopIfTrue="1">
      <formula>$K$37</formula>
    </cfRule>
  </conditionalFormatting>
  <conditionalFormatting sqref="B38:D38">
    <cfRule type="expression" priority="11" dxfId="81" stopIfTrue="1">
      <formula>$K$38</formula>
    </cfRule>
  </conditionalFormatting>
  <conditionalFormatting sqref="B46:G46">
    <cfRule type="expression" priority="10" dxfId="81" stopIfTrue="1">
      <formula>$K$46</formula>
    </cfRule>
  </conditionalFormatting>
  <conditionalFormatting sqref="B47:G47">
    <cfRule type="expression" priority="9" dxfId="81" stopIfTrue="1">
      <formula>$K$47</formula>
    </cfRule>
  </conditionalFormatting>
  <conditionalFormatting sqref="B48:G48">
    <cfRule type="expression" priority="8" dxfId="81" stopIfTrue="1">
      <formula>$K$48</formula>
    </cfRule>
  </conditionalFormatting>
  <conditionalFormatting sqref="B49:G49">
    <cfRule type="expression" priority="7" dxfId="81" stopIfTrue="1">
      <formula>$K$49</formula>
    </cfRule>
  </conditionalFormatting>
  <conditionalFormatting sqref="B50:G50">
    <cfRule type="expression" priority="6" dxfId="81" stopIfTrue="1">
      <formula>$K$50</formula>
    </cfRule>
  </conditionalFormatting>
  <conditionalFormatting sqref="B51:G51">
    <cfRule type="expression" priority="5" dxfId="81" stopIfTrue="1">
      <formula>$K$51</formula>
    </cfRule>
  </conditionalFormatting>
  <conditionalFormatting sqref="B52:G52">
    <cfRule type="expression" priority="4" dxfId="81" stopIfTrue="1">
      <formula>$K$52</formula>
    </cfRule>
  </conditionalFormatting>
  <conditionalFormatting sqref="B53:G53">
    <cfRule type="expression" priority="3" dxfId="81" stopIfTrue="1">
      <formula>$K$53</formula>
    </cfRule>
  </conditionalFormatting>
  <conditionalFormatting sqref="B54:G54">
    <cfRule type="expression" priority="2" dxfId="81" stopIfTrue="1">
      <formula>$K$54</formula>
    </cfRule>
  </conditionalFormatting>
  <conditionalFormatting sqref="B55:G55">
    <cfRule type="expression" priority="1" dxfId="81" stopIfTrue="1">
      <formula>$K$55</formula>
    </cfRule>
  </conditionalFormatting>
  <dataValidations count="1">
    <dataValidation allowBlank="1" promptTitle="Dėmesio!" prompt="Pasirinkite iš sąrašo" sqref="C15 C14:D14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4" ht="15" customHeight="1"/>
    <row r="5" ht="15" customHeight="1"/>
    <row r="6" ht="15" customHeight="1"/>
    <row r="8" ht="15" customHeight="1"/>
    <row r="10" ht="15" customHeight="1"/>
    <row r="11" ht="15" customHeight="1"/>
    <row r="12" ht="15" customHeight="1"/>
    <row r="13" ht="15" customHeight="1"/>
    <row r="14" ht="15" customHeight="1"/>
    <row r="16" ht="15" customHeight="1"/>
    <row r="19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Romas_U</dc:creator>
  <cp:keywords/>
  <dc:description/>
  <cp:lastModifiedBy>O</cp:lastModifiedBy>
  <cp:lastPrinted>2023-04-28T08:27:47Z</cp:lastPrinted>
  <dcterms:created xsi:type="dcterms:W3CDTF">2011-05-17T07:11:52Z</dcterms:created>
  <dcterms:modified xsi:type="dcterms:W3CDTF">2023-06-13T07:58:51Z</dcterms:modified>
  <cp:category/>
  <cp:version/>
  <cp:contentType/>
  <cp:contentStatus/>
</cp:coreProperties>
</file>