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8800" windowHeight="12435" activeTab="0"/>
  </bookViews>
  <sheets>
    <sheet name="Lapas1" sheetId="1" r:id="rId1"/>
    <sheet name="Lapas2" sheetId="2" r:id="rId2"/>
    <sheet name="Lapas3" sheetId="3" r:id="rId3"/>
    <sheet name="Lapas4" sheetId="4" r:id="rId4"/>
  </sheets>
  <definedNames/>
  <calcPr fullCalcOnLoad="1"/>
</workbook>
</file>

<file path=xl/sharedStrings.xml><?xml version="1.0" encoding="utf-8"?>
<sst xmlns="http://schemas.openxmlformats.org/spreadsheetml/2006/main" count="150" uniqueCount="92">
  <si>
    <t>Vardas</t>
  </si>
  <si>
    <t>Pavardė</t>
  </si>
  <si>
    <t>Klasė</t>
  </si>
  <si>
    <t>Dalykų grupė</t>
  </si>
  <si>
    <t>Dalykas</t>
  </si>
  <si>
    <t>Kursas</t>
  </si>
  <si>
    <t>Pamokų skaičius</t>
  </si>
  <si>
    <t>11 kl.</t>
  </si>
  <si>
    <t>12 kl.</t>
  </si>
  <si>
    <t>B R A N D U O L I O   D A L Y K A I</t>
  </si>
  <si>
    <t>Tikyba</t>
  </si>
  <si>
    <t>–</t>
  </si>
  <si>
    <t>Etika</t>
  </si>
  <si>
    <t>Lietuvių kalba</t>
  </si>
  <si>
    <t>Anglų kalba</t>
  </si>
  <si>
    <t>Vokiečių kalba</t>
  </si>
  <si>
    <t>Istorija</t>
  </si>
  <si>
    <t>Geografija</t>
  </si>
  <si>
    <t>Biologija</t>
  </si>
  <si>
    <t>Fizika</t>
  </si>
  <si>
    <t>Chemija</t>
  </si>
  <si>
    <t>Dailė</t>
  </si>
  <si>
    <t>Muzika</t>
  </si>
  <si>
    <t>Bendroji kūno kultūra</t>
  </si>
  <si>
    <r>
      <t>PASIRENKAMIEJI DALYKAI</t>
    </r>
    <r>
      <rPr>
        <sz val="11"/>
        <rFont val="Times New Roman"/>
        <family val="1"/>
      </rPr>
      <t>, įskaičiuojami į dalykų ir pamokų skaičių</t>
    </r>
  </si>
  <si>
    <t>Rusų kalba</t>
  </si>
  <si>
    <t>Prancūzų kalba</t>
  </si>
  <si>
    <t>Psichologija</t>
  </si>
  <si>
    <t>Braižyba</t>
  </si>
  <si>
    <r>
      <t>MODULIAI</t>
    </r>
    <r>
      <rPr>
        <sz val="11"/>
        <rFont val="Times New Roman"/>
        <family val="1"/>
      </rPr>
      <t>, įskaičiuojami į pamokų skaičių, bet neįskaičiuojami į dalykų skaičių</t>
    </r>
  </si>
  <si>
    <t>Iš viso dalykų:</t>
  </si>
  <si>
    <t>Data</t>
  </si>
  <si>
    <r>
      <t>Bendrasis kursas</t>
    </r>
    <r>
      <rPr>
        <b/>
        <sz val="10"/>
        <rFont val="Times New Roman"/>
        <family val="1"/>
      </rPr>
      <t xml:space="preserve"> (B)</t>
    </r>
  </si>
  <si>
    <t>Šokis (choreografija)</t>
  </si>
  <si>
    <t>Turizmas ir mityba</t>
  </si>
  <si>
    <t>Statyba ir medžio apdirbimas</t>
  </si>
  <si>
    <t>Bendrasis kursas</t>
  </si>
  <si>
    <t>B.k. + programavimas</t>
  </si>
  <si>
    <t>Ekonomika ir verslumas</t>
  </si>
  <si>
    <t>Teisės pagrindai</t>
  </si>
  <si>
    <t>Modulis</t>
  </si>
  <si>
    <t>B lygis</t>
  </si>
  <si>
    <t>A lygis</t>
  </si>
  <si>
    <t>5 p.</t>
  </si>
  <si>
    <r>
      <t>Gamtos mokslai</t>
    </r>
    <r>
      <rPr>
        <sz val="10"/>
        <rFont val="Times New Roman"/>
        <family val="1"/>
      </rPr>
      <t xml:space="preserve"> 
(1 d. privalomas)</t>
    </r>
  </si>
  <si>
    <r>
      <t>Socialiniai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mokslai 
</t>
    </r>
    <r>
      <rPr>
        <sz val="10"/>
        <rFont val="Times New Roman"/>
        <family val="1"/>
      </rPr>
      <t>(1 d. privalomas)</t>
    </r>
  </si>
  <si>
    <r>
      <t xml:space="preserve">Matematika </t>
    </r>
    <r>
      <rPr>
        <sz val="10"/>
        <rFont val="Times New Roman"/>
        <family val="1"/>
      </rPr>
      <t>(Privaloma)</t>
    </r>
  </si>
  <si>
    <t xml:space="preserve"> </t>
  </si>
  <si>
    <r>
      <t xml:space="preserve">Dorinis ugdymas
 </t>
    </r>
    <r>
      <rPr>
        <sz val="10"/>
        <rFont val="Times New Roman"/>
        <family val="1"/>
      </rPr>
      <t>(1 dalykas)</t>
    </r>
  </si>
  <si>
    <t>iš viso dal.</t>
  </si>
  <si>
    <t>A1/A2</t>
  </si>
  <si>
    <t>B1</t>
  </si>
  <si>
    <t>B2</t>
  </si>
  <si>
    <t>1 p.</t>
  </si>
  <si>
    <t>4 p.</t>
  </si>
  <si>
    <t>2 p.</t>
  </si>
  <si>
    <t>3 p.</t>
  </si>
  <si>
    <t>Pamokų sk. 11 klasėje:</t>
  </si>
  <si>
    <t>Pamokų sk. 12 klasėje:</t>
  </si>
  <si>
    <t>Baigta mokykla</t>
  </si>
  <si>
    <r>
      <t xml:space="preserve">Pasirinktą dalyką, kursą, modulį pažymėkite: </t>
    </r>
    <r>
      <rPr>
        <sz val="10"/>
        <rFont val="Sylfaen"/>
        <family val="1"/>
      </rPr>
      <t xml:space="preserve"> </t>
    </r>
    <r>
      <rPr>
        <sz val="10"/>
        <rFont val="Wingdings"/>
        <family val="0"/>
      </rPr>
      <t>x</t>
    </r>
  </si>
  <si>
    <t>Telšių  „Džiugo“ gimnazija</t>
  </si>
  <si>
    <t>Tėvų parašas</t>
  </si>
  <si>
    <r>
      <t xml:space="preserve">Menai arba technologijos 
</t>
    </r>
    <r>
      <rPr>
        <sz val="10"/>
        <rFont val="Times New Roman"/>
        <family val="1"/>
      </rPr>
      <t>(Tik vienas dalykas)</t>
    </r>
  </si>
  <si>
    <r>
      <t xml:space="preserve">Kūno kultūra
</t>
    </r>
    <r>
      <rPr>
        <sz val="10"/>
        <rFont val="Times New Roman"/>
        <family val="1"/>
      </rPr>
      <t>(Tik vienas dalykas)</t>
    </r>
  </si>
  <si>
    <t>Informacinės technologijos</t>
  </si>
  <si>
    <t>Mokinio parašas</t>
  </si>
  <si>
    <t>Anglų kalba*</t>
  </si>
  <si>
    <t>Istorija*</t>
  </si>
  <si>
    <t>Matematika*</t>
  </si>
  <si>
    <t>Biologija*</t>
  </si>
  <si>
    <t>Fizika*</t>
  </si>
  <si>
    <t>Chemija*</t>
  </si>
  <si>
    <t>Taik.menas, amatai ir dizainas</t>
  </si>
  <si>
    <t>Pasirinkta sp.š.: aerobika</t>
  </si>
  <si>
    <t>* modulis įskaičiuotas į dalyko pamoką</t>
  </si>
  <si>
    <t xml:space="preserve"> 2 p.</t>
  </si>
  <si>
    <t>Modulis įskaičiuotas prie dalyko</t>
  </si>
  <si>
    <t>Matematika</t>
  </si>
  <si>
    <t>IT prgramavimo išlyginamasis mod.</t>
  </si>
  <si>
    <r>
      <t>Išplėstinis kursas</t>
    </r>
    <r>
      <rPr>
        <b/>
        <sz val="10"/>
        <color indexed="10"/>
        <rFont val="Times New Roman"/>
        <family val="1"/>
      </rPr>
      <t xml:space="preserve"> (A)</t>
    </r>
  </si>
  <si>
    <t>Nacionalinio saugumo pamoka</t>
  </si>
  <si>
    <t>Užsienio kalbos</t>
  </si>
  <si>
    <t>Užsienio kalba 
(privaloma)</t>
  </si>
  <si>
    <r>
      <t>Gimtoji k.</t>
    </r>
    <r>
      <rPr>
        <sz val="10"/>
        <rFont val="Times New Roman"/>
        <family val="1"/>
      </rPr>
      <t xml:space="preserve"> (privaloma) </t>
    </r>
  </si>
  <si>
    <t>2017-2019 m. m. individualus ugdymo planas (III–IV kl.)</t>
  </si>
  <si>
    <t>Lietuvių kalba*</t>
  </si>
  <si>
    <t>6 p.</t>
  </si>
  <si>
    <t>6/5 p.</t>
  </si>
  <si>
    <t>BRANDOS DARBAS</t>
  </si>
  <si>
    <t xml:space="preserve"> 3 p.</t>
  </si>
  <si>
    <t>Geografija*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</si>
</sst>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[$-427]yyyy\ &quot;m.&quot;\ mmmm\ d\ &quot;d.&quot;"/>
  </numFmts>
  <fonts count="6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0"/>
      <name val="Sylfaen"/>
      <family val="1"/>
    </font>
    <font>
      <sz val="10"/>
      <name val="Wingdings"/>
      <family val="0"/>
    </font>
    <font>
      <b/>
      <i/>
      <sz val="9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right" vertical="center" wrapText="1"/>
    </xf>
    <xf numFmtId="0" fontId="4" fillId="0" borderId="18" xfId="0" applyFont="1" applyBorder="1" applyAlignment="1" quotePrefix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right" vertical="center" wrapText="1"/>
    </xf>
    <xf numFmtId="0" fontId="4" fillId="0" borderId="16" xfId="0" applyFont="1" applyBorder="1" applyAlignment="1" quotePrefix="1">
      <alignment horizontal="right" vertical="center" wrapText="1"/>
    </xf>
    <xf numFmtId="0" fontId="4" fillId="0" borderId="12" xfId="0" applyFont="1" applyBorder="1" applyAlignment="1" quotePrefix="1">
      <alignment horizontal="right" vertical="center" wrapText="1"/>
    </xf>
    <xf numFmtId="0" fontId="4" fillId="0" borderId="22" xfId="0" applyFont="1" applyBorder="1" applyAlignment="1" quotePrefix="1">
      <alignment horizontal="right" vertical="center" wrapText="1"/>
    </xf>
    <xf numFmtId="0" fontId="4" fillId="0" borderId="13" xfId="0" applyFont="1" applyBorder="1" applyAlignment="1" quotePrefix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 quotePrefix="1">
      <alignment horizontal="right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 quotePrefix="1">
      <alignment horizontal="righ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72" fontId="12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Border="1" applyAlignment="1">
      <alignment horizontal="center" vertical="center" textRotation="90"/>
    </xf>
    <xf numFmtId="0" fontId="7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18" fontId="57" fillId="0" borderId="11" xfId="0" applyNumberFormat="1" applyFont="1" applyBorder="1" applyAlignment="1" quotePrefix="1">
      <alignment horizontal="right" vertical="center" wrapText="1"/>
    </xf>
    <xf numFmtId="0" fontId="57" fillId="0" borderId="11" xfId="0" applyFont="1" applyBorder="1" applyAlignment="1" quotePrefix="1">
      <alignment horizontal="right" vertical="center" wrapText="1"/>
    </xf>
    <xf numFmtId="0" fontId="57" fillId="0" borderId="16" xfId="0" applyFont="1" applyBorder="1" applyAlignment="1" quotePrefix="1">
      <alignment horizontal="right" vertical="center" wrapText="1"/>
    </xf>
    <xf numFmtId="18" fontId="57" fillId="0" borderId="20" xfId="0" applyNumberFormat="1" applyFont="1" applyBorder="1" applyAlignment="1" quotePrefix="1">
      <alignment horizontal="right" vertical="center" wrapText="1"/>
    </xf>
    <xf numFmtId="0" fontId="57" fillId="0" borderId="12" xfId="0" applyFont="1" applyBorder="1" applyAlignment="1" quotePrefix="1">
      <alignment horizontal="right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38" borderId="0" xfId="0" applyFont="1" applyFill="1" applyAlignment="1" applyProtection="1">
      <alignment/>
      <protection/>
    </xf>
    <xf numFmtId="0" fontId="48" fillId="38" borderId="0" xfId="0" applyFont="1" applyFill="1" applyAlignment="1">
      <alignment/>
    </xf>
    <xf numFmtId="0" fontId="44" fillId="38" borderId="0" xfId="0" applyFont="1" applyFill="1" applyAlignment="1">
      <alignment/>
    </xf>
    <xf numFmtId="0" fontId="48" fillId="38" borderId="0" xfId="0" applyFont="1" applyFill="1" applyAlignment="1" quotePrefix="1">
      <alignment/>
    </xf>
    <xf numFmtId="0" fontId="58" fillId="38" borderId="0" xfId="0" applyFont="1" applyFill="1" applyAlignment="1">
      <alignment/>
    </xf>
    <xf numFmtId="0" fontId="48" fillId="38" borderId="0" xfId="0" applyFont="1" applyFill="1" applyAlignment="1">
      <alignment horizontal="center"/>
    </xf>
    <xf numFmtId="0" fontId="59" fillId="38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 applyProtection="1">
      <alignment vertical="center" wrapText="1"/>
      <protection/>
    </xf>
    <xf numFmtId="0" fontId="58" fillId="38" borderId="0" xfId="0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 quotePrefix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37" borderId="26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57" fillId="0" borderId="31" xfId="0" applyFont="1" applyBorder="1" applyAlignment="1" quotePrefix="1">
      <alignment horizontal="right" vertical="center" wrapText="1"/>
    </xf>
    <xf numFmtId="0" fontId="57" fillId="0" borderId="32" xfId="0" applyFont="1" applyBorder="1" applyAlignment="1">
      <alignment horizontal="right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7" fillId="37" borderId="3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left" vertical="center" wrapText="1"/>
    </xf>
    <xf numFmtId="0" fontId="4" fillId="0" borderId="24" xfId="0" applyFont="1" applyBorder="1" applyAlignment="1" quotePrefix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24" xfId="0" applyFont="1" applyBorder="1" applyAlignment="1" quotePrefix="1">
      <alignment horizontal="right" vertical="center" wrapText="1"/>
    </xf>
    <xf numFmtId="0" fontId="57" fillId="0" borderId="34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62" fillId="0" borderId="37" xfId="0" applyFont="1" applyBorder="1" applyAlignment="1">
      <alignment horizontal="left"/>
    </xf>
    <xf numFmtId="0" fontId="62" fillId="0" borderId="38" xfId="0" applyFont="1" applyBorder="1" applyAlignment="1">
      <alignment horizontal="left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31" xfId="0" applyFont="1" applyBorder="1" applyAlignment="1" quotePrefix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9" xfId="0" applyFont="1" applyBorder="1" applyAlignment="1" quotePrefix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37" borderId="26" xfId="0" applyFill="1" applyBorder="1" applyAlignment="1">
      <alignment/>
    </xf>
    <xf numFmtId="0" fontId="11" fillId="0" borderId="1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8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149959996342659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7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>
          <bgColor theme="0" tint="-0.3499799966812134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ont>
        <b/>
        <i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/>
      </font>
      <fill>
        <patternFill>
          <bgColor theme="0" tint="-0.24993999302387238"/>
        </patternFill>
      </fill>
      <border/>
    </dxf>
    <dxf>
      <font>
        <b/>
        <i/>
      </font>
      <fill>
        <patternFill>
          <bgColor theme="0" tint="-0.3499799966812134"/>
        </patternFill>
      </fill>
      <border/>
    </dxf>
    <dxf>
      <font>
        <b/>
        <i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110" zoomScaleNormal="110" zoomScalePageLayoutView="0" workbookViewId="0" topLeftCell="A1">
      <pane ySplit="10" topLeftCell="A14" activePane="bottomLeft" state="frozen"/>
      <selection pane="topLeft" activeCell="A1" sqref="A1"/>
      <selection pane="bottomLeft" activeCell="C18" sqref="C18:D18"/>
    </sheetView>
  </sheetViews>
  <sheetFormatPr defaultColWidth="9.140625" defaultRowHeight="15"/>
  <cols>
    <col min="1" max="1" width="5.00390625" style="0" customWidth="1"/>
    <col min="2" max="2" width="15.8515625" style="0" customWidth="1"/>
    <col min="4" max="4" width="15.421875" style="0" customWidth="1"/>
    <col min="5" max="5" width="8.421875" style="0" customWidth="1"/>
    <col min="6" max="6" width="6.421875" style="0" customWidth="1"/>
    <col min="7" max="7" width="7.7109375" style="0" customWidth="1"/>
    <col min="8" max="8" width="9.7109375" style="0" customWidth="1"/>
    <col min="9" max="9" width="9.7109375" style="82" customWidth="1"/>
    <col min="10" max="10" width="9.7109375" style="117" hidden="1" customWidth="1"/>
    <col min="11" max="18" width="9.7109375" style="118" hidden="1" customWidth="1"/>
    <col min="19" max="19" width="9.7109375" style="119" hidden="1" customWidth="1"/>
    <col min="20" max="20" width="9.7109375" style="81" hidden="1" customWidth="1"/>
    <col min="21" max="21" width="9.7109375" style="81" customWidth="1"/>
    <col min="22" max="22" width="9.421875" style="81" customWidth="1"/>
  </cols>
  <sheetData>
    <row r="1" spans="1:9" ht="18.75">
      <c r="A1" s="158" t="s">
        <v>61</v>
      </c>
      <c r="B1" s="158"/>
      <c r="C1" s="158"/>
      <c r="D1" s="158"/>
      <c r="E1" s="158"/>
      <c r="F1" s="158"/>
      <c r="G1" s="158"/>
      <c r="H1" s="158"/>
      <c r="I1" s="158"/>
    </row>
    <row r="2" spans="1:9" ht="15">
      <c r="A2" s="159" t="s">
        <v>85</v>
      </c>
      <c r="B2" s="159"/>
      <c r="C2" s="159"/>
      <c r="D2" s="159"/>
      <c r="E2" s="159"/>
      <c r="F2" s="159"/>
      <c r="G2" s="159"/>
      <c r="H2" s="159"/>
      <c r="I2" s="159"/>
    </row>
    <row r="3" spans="1:9" ht="15">
      <c r="A3" s="159"/>
      <c r="B3" s="159"/>
      <c r="C3" s="159"/>
      <c r="D3" s="159"/>
      <c r="E3" s="159"/>
      <c r="F3" s="159"/>
      <c r="G3" s="159"/>
      <c r="H3" s="159"/>
      <c r="I3" s="159"/>
    </row>
    <row r="4" spans="1:9" ht="15">
      <c r="A4" s="1"/>
      <c r="B4" s="1"/>
      <c r="C4" s="1"/>
      <c r="D4" s="1"/>
      <c r="E4" s="1"/>
      <c r="F4" s="1"/>
      <c r="G4" s="1"/>
      <c r="H4" s="1"/>
      <c r="I4" s="93"/>
    </row>
    <row r="5" spans="1:9" ht="15.75">
      <c r="A5" s="1"/>
      <c r="B5" s="2" t="s">
        <v>0</v>
      </c>
      <c r="C5" s="160"/>
      <c r="D5" s="160"/>
      <c r="E5" s="2" t="s">
        <v>1</v>
      </c>
      <c r="F5" s="161"/>
      <c r="G5" s="161"/>
      <c r="H5" s="161"/>
      <c r="I5" s="161"/>
    </row>
    <row r="6" spans="1:11" ht="15.75">
      <c r="A6" s="3"/>
      <c r="B6" s="4"/>
      <c r="C6" s="5"/>
      <c r="D6" s="5"/>
      <c r="E6" s="4"/>
      <c r="F6" s="4"/>
      <c r="G6" s="4"/>
      <c r="H6" s="6"/>
      <c r="I6" s="94"/>
      <c r="K6" s="120" t="s">
        <v>50</v>
      </c>
    </row>
    <row r="7" spans="1:11" ht="15.75">
      <c r="A7" s="1"/>
      <c r="B7" s="2" t="s">
        <v>59</v>
      </c>
      <c r="C7" s="162"/>
      <c r="D7" s="162"/>
      <c r="E7" s="2" t="s">
        <v>2</v>
      </c>
      <c r="F7" s="161"/>
      <c r="G7" s="161"/>
      <c r="H7" s="7"/>
      <c r="I7" s="93"/>
      <c r="K7" s="120" t="s">
        <v>51</v>
      </c>
    </row>
    <row r="8" spans="1:11" ht="9" customHeight="1">
      <c r="A8" s="1"/>
      <c r="B8" s="66" t="s">
        <v>60</v>
      </c>
      <c r="C8" s="66"/>
      <c r="D8" s="66"/>
      <c r="E8" s="2"/>
      <c r="F8" s="8"/>
      <c r="G8" s="8"/>
      <c r="H8" s="7"/>
      <c r="I8" s="93"/>
      <c r="K8" s="120" t="s">
        <v>52</v>
      </c>
    </row>
    <row r="9" spans="1:9" ht="23.25" customHeight="1">
      <c r="A9" s="1"/>
      <c r="B9" s="157" t="s">
        <v>3</v>
      </c>
      <c r="C9" s="157" t="s">
        <v>4</v>
      </c>
      <c r="D9" s="157"/>
      <c r="E9" s="168" t="s">
        <v>5</v>
      </c>
      <c r="F9" s="157" t="s">
        <v>6</v>
      </c>
      <c r="G9" s="157"/>
      <c r="H9" s="163" t="s">
        <v>32</v>
      </c>
      <c r="I9" s="164" t="s">
        <v>80</v>
      </c>
    </row>
    <row r="10" spans="1:16" ht="28.5" customHeight="1">
      <c r="A10" s="1"/>
      <c r="B10" s="157"/>
      <c r="C10" s="157"/>
      <c r="D10" s="157"/>
      <c r="E10" s="168"/>
      <c r="F10" s="9" t="s">
        <v>7</v>
      </c>
      <c r="G10" s="9" t="s">
        <v>8</v>
      </c>
      <c r="H10" s="157"/>
      <c r="I10" s="165"/>
      <c r="K10" s="118" t="s">
        <v>41</v>
      </c>
      <c r="L10" s="118" t="s">
        <v>42</v>
      </c>
      <c r="M10" s="118" t="s">
        <v>5</v>
      </c>
      <c r="N10" s="118" t="s">
        <v>7</v>
      </c>
      <c r="O10" s="118" t="s">
        <v>8</v>
      </c>
      <c r="P10" s="118" t="s">
        <v>47</v>
      </c>
    </row>
    <row r="11" spans="1:15" ht="15.75" customHeight="1">
      <c r="A11" s="150" t="s">
        <v>9</v>
      </c>
      <c r="B11" s="148" t="s">
        <v>48</v>
      </c>
      <c r="C11" s="152" t="s">
        <v>10</v>
      </c>
      <c r="D11" s="152"/>
      <c r="E11" s="189">
        <f>M11</f>
      </c>
      <c r="F11" s="51">
        <f>N11</f>
      </c>
      <c r="G11" s="51">
        <f>O11</f>
      </c>
      <c r="H11" s="54" t="s">
        <v>53</v>
      </c>
      <c r="I11" s="95" t="s">
        <v>11</v>
      </c>
      <c r="K11" s="118" t="b">
        <v>0</v>
      </c>
      <c r="M11" s="121">
        <f>IF(AND(K11,K12),"Klaida",IF(OR(K11,K12),"B",""))</f>
      </c>
      <c r="N11" s="118">
        <f>IF(K11,1,"")</f>
      </c>
      <c r="O11" s="118">
        <f>IF(K11,1,"")</f>
      </c>
    </row>
    <row r="12" spans="1:15" ht="15.75" customHeight="1">
      <c r="A12" s="151"/>
      <c r="B12" s="149"/>
      <c r="C12" s="169" t="s">
        <v>12</v>
      </c>
      <c r="D12" s="170"/>
      <c r="E12" s="190"/>
      <c r="F12" s="50">
        <f aca="true" t="shared" si="0" ref="F12:F28">N12</f>
      </c>
      <c r="G12" s="50">
        <f aca="true" t="shared" si="1" ref="G12:G28">O12</f>
      </c>
      <c r="H12" s="43" t="s">
        <v>53</v>
      </c>
      <c r="I12" s="96" t="s">
        <v>11</v>
      </c>
      <c r="K12" s="118" t="b">
        <v>0</v>
      </c>
      <c r="M12" s="121"/>
      <c r="N12" s="118">
        <f>IF(K12,1,"")</f>
      </c>
      <c r="O12" s="118">
        <f>IF(K12,1,"")</f>
      </c>
    </row>
    <row r="13" spans="1:15" ht="27.75" customHeight="1">
      <c r="A13" s="151"/>
      <c r="B13" s="73" t="s">
        <v>84</v>
      </c>
      <c r="C13" s="172" t="s">
        <v>86</v>
      </c>
      <c r="D13" s="173"/>
      <c r="E13" s="69">
        <f>M13</f>
      </c>
      <c r="F13" s="69">
        <f t="shared" si="0"/>
      </c>
      <c r="G13" s="69">
        <f t="shared" si="1"/>
      </c>
      <c r="H13" s="114" t="s">
        <v>43</v>
      </c>
      <c r="I13" s="97" t="s">
        <v>87</v>
      </c>
      <c r="K13" s="118" t="b">
        <v>0</v>
      </c>
      <c r="L13" s="118" t="b">
        <v>0</v>
      </c>
      <c r="M13" s="121">
        <f>IF(OR(AND(K13,L13)),"Klaida",IF(K13,"B",IF(L13,"A","")))</f>
      </c>
      <c r="N13" s="118">
        <f>IF($K13,5,IF($L13,6,""))</f>
      </c>
      <c r="O13" s="118">
        <f>IF($K13,5,IF($L13,6,""))</f>
      </c>
    </row>
    <row r="14" spans="1:15" ht="14.25" customHeight="1">
      <c r="A14" s="151"/>
      <c r="B14" s="138" t="s">
        <v>83</v>
      </c>
      <c r="C14" s="176" t="s">
        <v>67</v>
      </c>
      <c r="D14" s="177"/>
      <c r="E14" s="63"/>
      <c r="F14" s="46">
        <f t="shared" si="0"/>
      </c>
      <c r="G14" s="46">
        <f t="shared" si="1"/>
      </c>
      <c r="H14" s="146" t="s">
        <v>54</v>
      </c>
      <c r="I14" s="147"/>
      <c r="K14" s="118" t="b">
        <v>0</v>
      </c>
      <c r="M14" s="121">
        <f>IF(K14,"U","")</f>
      </c>
      <c r="N14" s="118">
        <f>IF(K14,IF(E14=K6,4,4),"")</f>
      </c>
      <c r="O14" s="118">
        <f>IF(K14,IF(E14=K6,4,4),"")</f>
      </c>
    </row>
    <row r="15" spans="1:15" ht="16.5" customHeight="1">
      <c r="A15" s="151"/>
      <c r="B15" s="138"/>
      <c r="C15" s="171" t="s">
        <v>15</v>
      </c>
      <c r="D15" s="171"/>
      <c r="E15" s="64"/>
      <c r="F15" s="47">
        <f t="shared" si="0"/>
      </c>
      <c r="G15" s="47">
        <f t="shared" si="1"/>
      </c>
      <c r="H15" s="166" t="s">
        <v>56</v>
      </c>
      <c r="I15" s="167"/>
      <c r="K15" s="118" t="b">
        <v>0</v>
      </c>
      <c r="M15" s="121">
        <f>IF(K15,"U","")</f>
      </c>
      <c r="N15" s="118">
        <f>IF(K15,3,"")</f>
      </c>
      <c r="O15" s="118">
        <f>IF(K15,3,"")</f>
      </c>
    </row>
    <row r="16" spans="1:15" ht="18" customHeight="1">
      <c r="A16" s="151"/>
      <c r="B16" s="138" t="s">
        <v>45</v>
      </c>
      <c r="C16" s="176" t="s">
        <v>68</v>
      </c>
      <c r="D16" s="177"/>
      <c r="E16" s="46">
        <f aca="true" t="shared" si="2" ref="E16:E28">M16</f>
      </c>
      <c r="F16" s="46">
        <f t="shared" si="0"/>
      </c>
      <c r="G16" s="46">
        <f t="shared" si="1"/>
      </c>
      <c r="H16" s="54" t="s">
        <v>55</v>
      </c>
      <c r="I16" s="98" t="s">
        <v>54</v>
      </c>
      <c r="K16" s="118" t="b">
        <v>0</v>
      </c>
      <c r="L16" s="118" t="b">
        <v>0</v>
      </c>
      <c r="M16" s="121">
        <f aca="true" t="shared" si="3" ref="M16:M22">IF(AND(K16,L16),"Klaida",IF(K16,"B",IF(L16,"A","")))</f>
      </c>
      <c r="N16" s="122">
        <f>IF(K16,2,IF(L16,4,""))</f>
      </c>
      <c r="O16" s="118">
        <f>IF(K16,2,IF(L16,4,""))</f>
      </c>
    </row>
    <row r="17" spans="1:15" ht="18" customHeight="1">
      <c r="A17" s="151"/>
      <c r="B17" s="138"/>
      <c r="C17" s="171" t="s">
        <v>91</v>
      </c>
      <c r="D17" s="171"/>
      <c r="E17" s="48">
        <f t="shared" si="2"/>
      </c>
      <c r="F17" s="48">
        <f t="shared" si="0"/>
      </c>
      <c r="G17" s="48">
        <f t="shared" si="1"/>
      </c>
      <c r="H17" s="55" t="s">
        <v>55</v>
      </c>
      <c r="I17" s="99" t="s">
        <v>54</v>
      </c>
      <c r="K17" s="118" t="b">
        <v>0</v>
      </c>
      <c r="L17" s="118" t="b">
        <v>0</v>
      </c>
      <c r="M17" s="121">
        <f t="shared" si="3"/>
      </c>
      <c r="N17" s="122">
        <f>IF(K17,2,IF(L17,4,""))</f>
      </c>
      <c r="O17" s="118">
        <f>IF(K17,2,IF(L17,4,""))</f>
      </c>
    </row>
    <row r="18" spans="1:15" ht="26.25" customHeight="1">
      <c r="A18" s="151"/>
      <c r="B18" s="71" t="s">
        <v>46</v>
      </c>
      <c r="C18" s="155" t="s">
        <v>69</v>
      </c>
      <c r="D18" s="156"/>
      <c r="E18" s="67">
        <f t="shared" si="2"/>
      </c>
      <c r="F18" s="51">
        <f t="shared" si="0"/>
      </c>
      <c r="G18" s="51">
        <f t="shared" si="1"/>
      </c>
      <c r="H18" s="70" t="s">
        <v>43</v>
      </c>
      <c r="I18" s="100" t="s">
        <v>88</v>
      </c>
      <c r="K18" s="118" t="b">
        <v>0</v>
      </c>
      <c r="L18" s="118" t="b">
        <v>0</v>
      </c>
      <c r="M18" s="121">
        <f t="shared" si="3"/>
      </c>
      <c r="N18" s="118">
        <f>IF($K18,5,IF($L18,6,""))</f>
      </c>
      <c r="O18" s="118">
        <f>IF($K18,5,IF($L18,5,""))</f>
      </c>
    </row>
    <row r="19" spans="1:15" ht="15">
      <c r="A19" s="151"/>
      <c r="B19" s="138" t="s">
        <v>44</v>
      </c>
      <c r="C19" s="152" t="s">
        <v>70</v>
      </c>
      <c r="D19" s="152"/>
      <c r="E19" s="12">
        <f t="shared" si="2"/>
      </c>
      <c r="F19" s="46">
        <f t="shared" si="0"/>
      </c>
      <c r="G19" s="46">
        <f t="shared" si="1"/>
      </c>
      <c r="H19" s="54" t="s">
        <v>55</v>
      </c>
      <c r="I19" s="98" t="s">
        <v>54</v>
      </c>
      <c r="K19" s="118" t="b">
        <v>0</v>
      </c>
      <c r="L19" s="118" t="b">
        <v>0</v>
      </c>
      <c r="M19" s="121">
        <f t="shared" si="3"/>
      </c>
      <c r="N19" s="122">
        <f>IF(K19,2,IF(L19,4,""))</f>
      </c>
      <c r="O19" s="118">
        <f>IF(K19,2,IF(L19,4,""))</f>
      </c>
    </row>
    <row r="20" spans="1:15" ht="15">
      <c r="A20" s="151"/>
      <c r="B20" s="138"/>
      <c r="C20" s="139" t="s">
        <v>71</v>
      </c>
      <c r="D20" s="139"/>
      <c r="E20" s="13">
        <f t="shared" si="2"/>
      </c>
      <c r="F20" s="49">
        <f t="shared" si="0"/>
      </c>
      <c r="G20" s="49">
        <f t="shared" si="1"/>
      </c>
      <c r="H20" s="56" t="s">
        <v>55</v>
      </c>
      <c r="I20" s="101" t="s">
        <v>54</v>
      </c>
      <c r="K20" s="118" t="b">
        <v>0</v>
      </c>
      <c r="L20" s="118" t="b">
        <v>0</v>
      </c>
      <c r="M20" s="121">
        <f t="shared" si="3"/>
      </c>
      <c r="N20" s="122">
        <f>IF(K20,2,IF(L20,4,""))</f>
      </c>
      <c r="O20" s="118">
        <f>IF(K20,2,IF(L20,4,""))</f>
      </c>
    </row>
    <row r="21" spans="1:15" ht="15">
      <c r="A21" s="151"/>
      <c r="B21" s="138"/>
      <c r="C21" s="171" t="s">
        <v>72</v>
      </c>
      <c r="D21" s="171"/>
      <c r="E21" s="42">
        <f t="shared" si="2"/>
      </c>
      <c r="F21" s="47">
        <f t="shared" si="0"/>
      </c>
      <c r="G21" s="47">
        <f t="shared" si="1"/>
      </c>
      <c r="H21" s="55" t="s">
        <v>55</v>
      </c>
      <c r="I21" s="99" t="s">
        <v>54</v>
      </c>
      <c r="K21" s="118" t="b">
        <v>0</v>
      </c>
      <c r="L21" s="118" t="b">
        <v>0</v>
      </c>
      <c r="M21" s="121">
        <f t="shared" si="3"/>
      </c>
      <c r="N21" s="122">
        <f>IF(K21,2,IF(L21,4,""))</f>
      </c>
      <c r="O21" s="118">
        <f>IF(K21,2,IF(L21,4,""))</f>
      </c>
    </row>
    <row r="22" spans="1:15" ht="16.5" customHeight="1">
      <c r="A22" s="151"/>
      <c r="B22" s="138" t="s">
        <v>63</v>
      </c>
      <c r="C22" s="152" t="s">
        <v>21</v>
      </c>
      <c r="D22" s="152"/>
      <c r="E22" s="46">
        <f t="shared" si="2"/>
      </c>
      <c r="F22" s="46">
        <f t="shared" si="0"/>
      </c>
      <c r="G22" s="46">
        <f t="shared" si="1"/>
      </c>
      <c r="H22" s="54" t="s">
        <v>55</v>
      </c>
      <c r="I22" s="132" t="s">
        <v>90</v>
      </c>
      <c r="K22" s="118" t="b">
        <v>0</v>
      </c>
      <c r="L22" s="118" t="b">
        <v>0</v>
      </c>
      <c r="M22" s="121">
        <f t="shared" si="3"/>
      </c>
      <c r="N22" s="122">
        <f>IF(K22,2,IF(L22,3,""))</f>
      </c>
      <c r="O22" s="118">
        <f>IF(K22,2,IF(L22,3,""))</f>
      </c>
    </row>
    <row r="23" spans="1:15" ht="16.5" customHeight="1">
      <c r="A23" s="151"/>
      <c r="B23" s="187"/>
      <c r="C23" s="139" t="s">
        <v>22</v>
      </c>
      <c r="D23" s="139"/>
      <c r="E23" s="49">
        <f t="shared" si="2"/>
      </c>
      <c r="F23" s="49">
        <f t="shared" si="0"/>
      </c>
      <c r="G23" s="49">
        <f t="shared" si="1"/>
      </c>
      <c r="H23" s="56" t="s">
        <v>55</v>
      </c>
      <c r="I23" s="102" t="s">
        <v>11</v>
      </c>
      <c r="K23" s="118" t="b">
        <v>0</v>
      </c>
      <c r="M23" s="123">
        <f>IF(K23,"B","")</f>
      </c>
      <c r="N23" s="122">
        <f>IF(K23,2,"")</f>
      </c>
      <c r="O23" s="118">
        <f>IF(K23,2,IF(L23,3,""))</f>
      </c>
    </row>
    <row r="24" spans="1:15" ht="16.5" customHeight="1">
      <c r="A24" s="151"/>
      <c r="B24" s="187"/>
      <c r="C24" s="139" t="s">
        <v>33</v>
      </c>
      <c r="D24" s="139"/>
      <c r="E24" s="49">
        <f t="shared" si="2"/>
      </c>
      <c r="F24" s="49">
        <f t="shared" si="0"/>
      </c>
      <c r="G24" s="49">
        <f t="shared" si="1"/>
      </c>
      <c r="H24" s="56" t="s">
        <v>55</v>
      </c>
      <c r="I24" s="102" t="s">
        <v>11</v>
      </c>
      <c r="K24" s="118" t="b">
        <v>0</v>
      </c>
      <c r="M24" s="123">
        <f>IF(K24,"B","")</f>
      </c>
      <c r="N24" s="122">
        <f>IF(K24,2,"")</f>
      </c>
      <c r="O24" s="118">
        <f>IF(K24,2,"")</f>
      </c>
    </row>
    <row r="25" spans="1:15" ht="16.5" customHeight="1">
      <c r="A25" s="151"/>
      <c r="B25" s="187"/>
      <c r="C25" s="195" t="s">
        <v>73</v>
      </c>
      <c r="D25" s="195"/>
      <c r="E25" s="49">
        <f t="shared" si="2"/>
      </c>
      <c r="F25" s="49">
        <f t="shared" si="0"/>
      </c>
      <c r="G25" s="49">
        <f t="shared" si="1"/>
      </c>
      <c r="H25" s="57" t="s">
        <v>55</v>
      </c>
      <c r="I25" s="132" t="s">
        <v>90</v>
      </c>
      <c r="K25" s="118" t="b">
        <v>0</v>
      </c>
      <c r="L25" s="118" t="b">
        <v>0</v>
      </c>
      <c r="M25" s="121">
        <f>IF(AND(K25,L25),"Klaida",IF(K25,"B",IF(L25,"A","")))</f>
      </c>
      <c r="N25" s="122">
        <f>IF(K25,2,IF(L25,3,""))</f>
      </c>
      <c r="O25" s="118">
        <f>IF(K25,2,IF(L25,3,""))</f>
      </c>
    </row>
    <row r="26" spans="1:15" ht="16.5" customHeight="1">
      <c r="A26" s="151"/>
      <c r="B26" s="187"/>
      <c r="C26" s="186" t="s">
        <v>35</v>
      </c>
      <c r="D26" s="186"/>
      <c r="E26" s="74">
        <f t="shared" si="2"/>
      </c>
      <c r="F26" s="50">
        <f t="shared" si="0"/>
      </c>
      <c r="G26" s="50">
        <f t="shared" si="1"/>
      </c>
      <c r="H26" s="44" t="s">
        <v>55</v>
      </c>
      <c r="I26" s="103" t="s">
        <v>11</v>
      </c>
      <c r="K26" s="118" t="b">
        <v>0</v>
      </c>
      <c r="L26" s="118" t="b">
        <v>0</v>
      </c>
      <c r="M26" s="121">
        <f>IF(AND(K26,L26),"Klaida",IF(K26,"B",IF(L26,"A","")))</f>
      </c>
      <c r="N26" s="122">
        <f>IF(K26,2,IF(L26,3,""))</f>
      </c>
      <c r="O26" s="118">
        <f>IF(K26,2,IF(L26,3,""))</f>
      </c>
    </row>
    <row r="27" spans="1:15" ht="16.5" customHeight="1">
      <c r="A27" s="151"/>
      <c r="B27" s="138" t="s">
        <v>64</v>
      </c>
      <c r="C27" s="184" t="s">
        <v>23</v>
      </c>
      <c r="D27" s="184"/>
      <c r="E27" s="16">
        <f t="shared" si="2"/>
      </c>
      <c r="F27" s="48">
        <f t="shared" si="0"/>
      </c>
      <c r="G27" s="49">
        <f t="shared" si="1"/>
      </c>
      <c r="H27" s="58" t="s">
        <v>55</v>
      </c>
      <c r="I27" s="104" t="s">
        <v>11</v>
      </c>
      <c r="K27" s="118" t="b">
        <v>0</v>
      </c>
      <c r="L27" s="118" t="b">
        <v>1</v>
      </c>
      <c r="M27" s="123">
        <f>IF(K27,"B","")</f>
      </c>
      <c r="N27" s="122">
        <f>IF(AND(K27,K28),"Klaida",IF(K27,2,""))</f>
      </c>
      <c r="O27" s="118">
        <f>IF(K27,2,"")</f>
      </c>
    </row>
    <row r="28" spans="1:15" ht="16.5" customHeight="1">
      <c r="A28" s="151"/>
      <c r="B28" s="138"/>
      <c r="C28" s="186" t="s">
        <v>74</v>
      </c>
      <c r="D28" s="186"/>
      <c r="E28" s="87">
        <f t="shared" si="2"/>
      </c>
      <c r="F28" s="50">
        <f t="shared" si="0"/>
      </c>
      <c r="G28" s="50">
        <f t="shared" si="1"/>
      </c>
      <c r="H28" s="44" t="s">
        <v>55</v>
      </c>
      <c r="I28" s="96" t="s">
        <v>11</v>
      </c>
      <c r="K28" s="118" t="b">
        <v>0</v>
      </c>
      <c r="M28" s="123">
        <f>IF(K28,"B","")</f>
      </c>
      <c r="N28" s="122">
        <f>IF(AND(K28,K27),"Klaida",IF(K28,2,""))</f>
      </c>
      <c r="O28" s="118">
        <f>IF(K28,2,"")</f>
      </c>
    </row>
    <row r="29" spans="1:14" ht="16.5" customHeight="1">
      <c r="A29" s="83"/>
      <c r="B29" s="84"/>
      <c r="C29" s="185" t="s">
        <v>75</v>
      </c>
      <c r="D29" s="185"/>
      <c r="E29" s="185"/>
      <c r="F29" s="185"/>
      <c r="G29" s="85"/>
      <c r="H29" s="86"/>
      <c r="I29" s="105"/>
      <c r="M29" s="123"/>
      <c r="N29" s="122"/>
    </row>
    <row r="30" spans="1:13" ht="15">
      <c r="A30" s="17"/>
      <c r="B30" s="19"/>
      <c r="C30" s="20"/>
      <c r="D30" s="20"/>
      <c r="E30" s="19"/>
      <c r="F30" s="19"/>
      <c r="G30" s="19"/>
      <c r="H30" s="21"/>
      <c r="I30" s="106"/>
      <c r="M30" s="121"/>
    </row>
    <row r="31" spans="1:13" ht="15" customHeight="1">
      <c r="A31" s="178" t="s">
        <v>24</v>
      </c>
      <c r="B31" s="178"/>
      <c r="C31" s="178"/>
      <c r="D31" s="178"/>
      <c r="E31" s="178"/>
      <c r="F31" s="178"/>
      <c r="G31" s="178"/>
      <c r="H31" s="178"/>
      <c r="I31" s="178"/>
      <c r="J31" s="124"/>
      <c r="K31" s="125"/>
      <c r="M31" s="121"/>
    </row>
    <row r="32" spans="1:15" ht="13.5" customHeight="1">
      <c r="A32" s="1"/>
      <c r="B32" s="179" t="s">
        <v>82</v>
      </c>
      <c r="C32" s="188" t="s">
        <v>15</v>
      </c>
      <c r="D32" s="188"/>
      <c r="E32" s="65"/>
      <c r="F32" s="59">
        <f aca="true" t="shared" si="4" ref="F32:F41">N32</f>
      </c>
      <c r="G32" s="59">
        <f aca="true" t="shared" si="5" ref="G32:G41">O32</f>
      </c>
      <c r="H32" s="180" t="s">
        <v>56</v>
      </c>
      <c r="I32" s="181"/>
      <c r="K32" s="118" t="b">
        <v>0</v>
      </c>
      <c r="M32" s="121">
        <f>IF(K32,"U","")</f>
      </c>
      <c r="N32" s="118">
        <f>IF(K32,3,"")</f>
      </c>
      <c r="O32" s="118">
        <f>IF(K32,3,"")</f>
      </c>
    </row>
    <row r="33" spans="1:15" ht="13.5" customHeight="1">
      <c r="A33" s="1"/>
      <c r="B33" s="179"/>
      <c r="C33" s="139" t="s">
        <v>25</v>
      </c>
      <c r="D33" s="139"/>
      <c r="E33" s="65"/>
      <c r="F33" s="45">
        <f t="shared" si="4"/>
      </c>
      <c r="G33" s="45">
        <f t="shared" si="5"/>
      </c>
      <c r="H33" s="182" t="s">
        <v>56</v>
      </c>
      <c r="I33" s="183"/>
      <c r="K33" s="118" t="b">
        <v>0</v>
      </c>
      <c r="M33" s="121">
        <f>IF(K33,"U","")</f>
      </c>
      <c r="N33" s="118">
        <f>IF(K33,3,"")</f>
      </c>
      <c r="O33" s="118">
        <f>IF(K33,3,"")</f>
      </c>
    </row>
    <row r="34" spans="1:15" ht="13.5" customHeight="1">
      <c r="A34" s="1"/>
      <c r="B34" s="179"/>
      <c r="C34" s="174" t="s">
        <v>26</v>
      </c>
      <c r="D34" s="175"/>
      <c r="E34" s="65"/>
      <c r="F34" s="60">
        <f t="shared" si="4"/>
      </c>
      <c r="G34" s="60">
        <f t="shared" si="5"/>
      </c>
      <c r="H34" s="153" t="s">
        <v>55</v>
      </c>
      <c r="I34" s="154"/>
      <c r="K34" s="118" t="b">
        <v>0</v>
      </c>
      <c r="M34" s="121">
        <f>IF(K34,"U","")</f>
      </c>
      <c r="N34" s="118">
        <f>IF(K34,2,"")</f>
      </c>
      <c r="O34" s="118">
        <f>IF(K34,2,"")</f>
      </c>
    </row>
    <row r="35" spans="1:15" ht="14.25" customHeight="1">
      <c r="A35" s="1"/>
      <c r="B35" s="202" t="s">
        <v>65</v>
      </c>
      <c r="C35" s="191" t="s">
        <v>36</v>
      </c>
      <c r="D35" s="192"/>
      <c r="E35" s="24">
        <f>M35</f>
      </c>
      <c r="F35" s="10">
        <f t="shared" si="4"/>
      </c>
      <c r="G35" s="10">
        <f t="shared" si="5"/>
      </c>
      <c r="H35" s="54" t="s">
        <v>53</v>
      </c>
      <c r="I35" s="115" t="s">
        <v>11</v>
      </c>
      <c r="K35" s="118" t="b">
        <v>0</v>
      </c>
      <c r="M35" s="121">
        <f>IF(K35,"B","")</f>
      </c>
      <c r="N35" s="118">
        <f>IF(K35,1,"")</f>
      </c>
      <c r="O35" s="118">
        <f>IF(K35,1,"")</f>
      </c>
    </row>
    <row r="36" spans="1:15" ht="14.25" customHeight="1">
      <c r="A36" s="1"/>
      <c r="B36" s="203"/>
      <c r="C36" s="193" t="s">
        <v>37</v>
      </c>
      <c r="D36" s="194"/>
      <c r="E36" s="25">
        <f>M36</f>
      </c>
      <c r="F36" s="14">
        <f t="shared" si="4"/>
      </c>
      <c r="G36" s="14">
        <f t="shared" si="5"/>
      </c>
      <c r="H36" s="15" t="s">
        <v>11</v>
      </c>
      <c r="I36" s="44" t="s">
        <v>55</v>
      </c>
      <c r="L36" s="118" t="b">
        <v>0</v>
      </c>
      <c r="M36" s="121">
        <f>IF(L36,"A","")</f>
      </c>
      <c r="N36" s="118">
        <f>IF(L36,2,"")</f>
      </c>
      <c r="O36" s="118">
        <f>IF(L36,2,"")</f>
      </c>
    </row>
    <row r="37" spans="1:15" ht="15" customHeight="1">
      <c r="A37" s="1"/>
      <c r="B37" s="140" t="s">
        <v>28</v>
      </c>
      <c r="C37" s="140"/>
      <c r="D37" s="140"/>
      <c r="E37" s="52" t="s">
        <v>11</v>
      </c>
      <c r="F37" s="22">
        <f t="shared" si="4"/>
      </c>
      <c r="G37" s="53">
        <f t="shared" si="5"/>
      </c>
      <c r="H37" s="61" t="s">
        <v>53</v>
      </c>
      <c r="I37" s="108"/>
      <c r="K37" s="118" t="b">
        <v>0</v>
      </c>
      <c r="M37" s="121">
        <f>IF(K37,"P","")</f>
      </c>
      <c r="N37" s="118">
        <f>IF(K37,1,"")</f>
      </c>
      <c r="O37" s="118">
        <f>IF(K37,1,"")</f>
      </c>
    </row>
    <row r="38" spans="1:15" ht="15" customHeight="1">
      <c r="A38" s="1"/>
      <c r="B38" s="140" t="s">
        <v>38</v>
      </c>
      <c r="C38" s="140"/>
      <c r="D38" s="140"/>
      <c r="E38" s="52" t="s">
        <v>11</v>
      </c>
      <c r="F38" s="22">
        <f t="shared" si="4"/>
      </c>
      <c r="G38" s="53">
        <f t="shared" si="5"/>
      </c>
      <c r="H38" s="61" t="s">
        <v>55</v>
      </c>
      <c r="I38" s="109"/>
      <c r="K38" s="118" t="b">
        <v>0</v>
      </c>
      <c r="M38" s="121">
        <f>IF(K38,"P","")</f>
      </c>
      <c r="N38" s="118">
        <f>IF(K38,2,"")</f>
      </c>
      <c r="O38" s="118">
        <f>IF(K38,2,"")</f>
      </c>
    </row>
    <row r="39" spans="1:15" ht="15" customHeight="1">
      <c r="A39" s="1"/>
      <c r="B39" s="140" t="s">
        <v>27</v>
      </c>
      <c r="C39" s="140"/>
      <c r="D39" s="140"/>
      <c r="E39" s="52" t="s">
        <v>11</v>
      </c>
      <c r="F39" s="22">
        <f t="shared" si="4"/>
      </c>
      <c r="G39" s="53">
        <f t="shared" si="5"/>
      </c>
      <c r="H39" s="61" t="s">
        <v>53</v>
      </c>
      <c r="I39" s="109"/>
      <c r="K39" s="118" t="b">
        <v>0</v>
      </c>
      <c r="M39" s="121">
        <f>IF(K39,"P","")</f>
      </c>
      <c r="N39" s="118">
        <f>IF(K39,1,"")</f>
      </c>
      <c r="O39" s="118">
        <f>IF(K39,1,"")</f>
      </c>
    </row>
    <row r="40" spans="1:15" ht="15" customHeight="1">
      <c r="A40" s="1"/>
      <c r="B40" s="140" t="s">
        <v>39</v>
      </c>
      <c r="C40" s="140"/>
      <c r="D40" s="140"/>
      <c r="E40" s="52" t="s">
        <v>11</v>
      </c>
      <c r="F40" s="22">
        <f t="shared" si="4"/>
      </c>
      <c r="G40" s="53">
        <f t="shared" si="5"/>
      </c>
      <c r="H40" s="61" t="s">
        <v>53</v>
      </c>
      <c r="I40" s="109"/>
      <c r="K40" s="118" t="b">
        <v>0</v>
      </c>
      <c r="M40" s="121">
        <f>IF(K40,"P","")</f>
      </c>
      <c r="N40" s="118">
        <f>IF(K40,1,"")</f>
      </c>
      <c r="O40" s="118">
        <f>IF(K40,1,"")</f>
      </c>
    </row>
    <row r="41" spans="1:15" ht="15" customHeight="1">
      <c r="A41" s="1"/>
      <c r="B41" s="199" t="s">
        <v>34</v>
      </c>
      <c r="C41" s="200"/>
      <c r="D41" s="201"/>
      <c r="E41" s="116">
        <f>M41</f>
      </c>
      <c r="F41" s="22">
        <f t="shared" si="4"/>
      </c>
      <c r="G41" s="53">
        <f t="shared" si="5"/>
      </c>
      <c r="H41" s="61" t="s">
        <v>76</v>
      </c>
      <c r="I41" s="109"/>
      <c r="K41" s="118" t="b">
        <v>0</v>
      </c>
      <c r="M41" s="121">
        <f>IF(K41,"B","")</f>
      </c>
      <c r="N41" s="118">
        <f>IF(K41,2,"")</f>
      </c>
      <c r="O41" s="118">
        <f>IF(K41,2,"")</f>
      </c>
    </row>
    <row r="42" spans="1:15" ht="18" customHeight="1">
      <c r="A42" s="1"/>
      <c r="B42" s="140" t="s">
        <v>81</v>
      </c>
      <c r="C42" s="140"/>
      <c r="D42" s="140"/>
      <c r="E42" s="52" t="s">
        <v>11</v>
      </c>
      <c r="F42" s="22">
        <f>N42</f>
      </c>
      <c r="G42" s="53">
        <f>O42</f>
      </c>
      <c r="H42" s="61" t="s">
        <v>53</v>
      </c>
      <c r="I42" s="109"/>
      <c r="K42" s="118" t="b">
        <v>0</v>
      </c>
      <c r="M42" s="121"/>
      <c r="N42" s="118">
        <f>IF(K42,1,"")</f>
      </c>
      <c r="O42" s="118">
        <f>IF(K42,"","")</f>
      </c>
    </row>
    <row r="43" spans="1:13" ht="18" customHeight="1">
      <c r="A43" s="1"/>
      <c r="B43" s="140" t="s">
        <v>89</v>
      </c>
      <c r="C43" s="140"/>
      <c r="D43" s="140"/>
      <c r="E43" s="116"/>
      <c r="F43" s="22"/>
      <c r="G43" s="53"/>
      <c r="H43" s="61"/>
      <c r="I43" s="109"/>
      <c r="K43" s="118" t="b">
        <v>0</v>
      </c>
      <c r="M43" s="121"/>
    </row>
    <row r="44" spans="1:13" ht="12.75" customHeight="1">
      <c r="A44" s="1"/>
      <c r="B44" s="76"/>
      <c r="C44" s="76"/>
      <c r="D44" s="76"/>
      <c r="E44" s="18"/>
      <c r="F44" s="27"/>
      <c r="G44" s="27"/>
      <c r="H44" s="77"/>
      <c r="I44" s="109"/>
      <c r="M44" s="121"/>
    </row>
    <row r="45" spans="1:13" ht="12.75" customHeight="1">
      <c r="A45" s="1"/>
      <c r="B45" s="76"/>
      <c r="C45" s="76"/>
      <c r="D45" s="76"/>
      <c r="E45" s="18"/>
      <c r="F45" s="27"/>
      <c r="G45" s="27"/>
      <c r="H45" s="77"/>
      <c r="I45" s="109"/>
      <c r="M45" s="121"/>
    </row>
    <row r="46" spans="1:13" ht="12.75" customHeight="1">
      <c r="A46" s="1"/>
      <c r="B46" s="76"/>
      <c r="C46" s="76"/>
      <c r="D46" s="76"/>
      <c r="E46" s="18"/>
      <c r="F46" s="27"/>
      <c r="G46" s="27"/>
      <c r="H46" s="77"/>
      <c r="I46" s="109"/>
      <c r="M46" s="121"/>
    </row>
    <row r="47" spans="1:13" ht="12.75" customHeight="1">
      <c r="A47" s="1"/>
      <c r="B47" s="76"/>
      <c r="C47" s="76"/>
      <c r="D47" s="76"/>
      <c r="E47" s="18"/>
      <c r="F47" s="27"/>
      <c r="G47" s="27"/>
      <c r="H47" s="77"/>
      <c r="I47" s="109"/>
      <c r="M47" s="121"/>
    </row>
    <row r="48" spans="1:13" ht="12.75" customHeight="1">
      <c r="A48" s="1"/>
      <c r="B48" s="76"/>
      <c r="C48" s="76"/>
      <c r="D48" s="76"/>
      <c r="E48" s="18"/>
      <c r="F48" s="27"/>
      <c r="G48" s="27"/>
      <c r="H48" s="77"/>
      <c r="I48" s="109"/>
      <c r="M48" s="121"/>
    </row>
    <row r="49" spans="1:13" ht="12.75" customHeight="1">
      <c r="A49" s="1"/>
      <c r="B49" s="76"/>
      <c r="C49" s="76"/>
      <c r="D49" s="76"/>
      <c r="E49" s="18"/>
      <c r="F49" s="27"/>
      <c r="G49" s="27"/>
      <c r="H49" s="77"/>
      <c r="I49" s="109"/>
      <c r="M49" s="121"/>
    </row>
    <row r="50" spans="1:13" ht="12.75" customHeight="1">
      <c r="A50" s="1"/>
      <c r="B50" s="76"/>
      <c r="C50" s="76"/>
      <c r="D50" s="76"/>
      <c r="E50" s="18"/>
      <c r="F50" s="27"/>
      <c r="G50" s="27"/>
      <c r="H50" s="77"/>
      <c r="I50" s="109"/>
      <c r="M50" s="121"/>
    </row>
    <row r="51" spans="1:13" ht="12.75" customHeight="1">
      <c r="A51" s="1"/>
      <c r="B51" s="76"/>
      <c r="C51" s="76"/>
      <c r="D51" s="76"/>
      <c r="E51" s="18"/>
      <c r="F51" s="27"/>
      <c r="G51" s="27"/>
      <c r="H51" s="77"/>
      <c r="I51" s="109"/>
      <c r="M51" s="121"/>
    </row>
    <row r="52" spans="1:13" ht="15">
      <c r="A52" s="1"/>
      <c r="B52" s="26"/>
      <c r="C52" s="26"/>
      <c r="D52" s="26"/>
      <c r="E52" s="26"/>
      <c r="F52" s="26"/>
      <c r="G52" s="26"/>
      <c r="H52" s="26"/>
      <c r="I52" s="110"/>
      <c r="M52" s="121"/>
    </row>
    <row r="53" spans="1:15" ht="15" customHeight="1">
      <c r="A53" s="141" t="s">
        <v>29</v>
      </c>
      <c r="B53" s="142"/>
      <c r="C53" s="142"/>
      <c r="D53" s="142"/>
      <c r="E53" s="142"/>
      <c r="F53" s="142"/>
      <c r="G53" s="142"/>
      <c r="H53" s="143"/>
      <c r="I53" s="107"/>
      <c r="M53" s="121" t="s">
        <v>40</v>
      </c>
      <c r="N53" s="118" t="s">
        <v>7</v>
      </c>
      <c r="O53" s="118" t="s">
        <v>8</v>
      </c>
    </row>
    <row r="54" spans="1:15" ht="25.5">
      <c r="A54" s="1"/>
      <c r="B54" s="23" t="s">
        <v>65</v>
      </c>
      <c r="C54" s="144" t="s">
        <v>79</v>
      </c>
      <c r="D54" s="145"/>
      <c r="E54" s="91">
        <f>M54</f>
      </c>
      <c r="F54" s="92">
        <f>N54</f>
      </c>
      <c r="G54" s="92">
        <f>O54</f>
      </c>
      <c r="H54" s="90"/>
      <c r="I54" s="111">
        <f>IF(AND(K54,NOT(L36)),"Klaida","")</f>
      </c>
      <c r="K54" s="118" t="b">
        <v>0</v>
      </c>
      <c r="L54" s="126">
        <f>IF(K54,1,0)</f>
        <v>0</v>
      </c>
      <c r="M54" s="127">
        <f>IF(K54,"M","")</f>
      </c>
      <c r="N54" s="128">
        <f>IF(K54,1,"")</f>
      </c>
      <c r="O54" s="128">
        <f>IF(K54,1,"")</f>
      </c>
    </row>
    <row r="55" spans="1:15" ht="15">
      <c r="A55" s="1"/>
      <c r="B55" s="78" t="s">
        <v>13</v>
      </c>
      <c r="C55" s="133" t="s">
        <v>77</v>
      </c>
      <c r="D55" s="134"/>
      <c r="E55" s="134"/>
      <c r="F55" s="134"/>
      <c r="G55" s="135"/>
      <c r="H55" s="89"/>
      <c r="I55" s="111"/>
      <c r="L55" s="126"/>
      <c r="M55" s="127"/>
      <c r="N55" s="128"/>
      <c r="O55" s="128"/>
    </row>
    <row r="56" spans="1:15" ht="15">
      <c r="A56" s="1"/>
      <c r="B56" s="78" t="s">
        <v>78</v>
      </c>
      <c r="C56" s="133" t="s">
        <v>77</v>
      </c>
      <c r="D56" s="134"/>
      <c r="E56" s="134"/>
      <c r="F56" s="134"/>
      <c r="G56" s="135"/>
      <c r="H56" s="131"/>
      <c r="I56" s="111"/>
      <c r="L56" s="126"/>
      <c r="M56" s="127"/>
      <c r="N56" s="128"/>
      <c r="O56" s="128"/>
    </row>
    <row r="57" spans="1:15" ht="19.5" customHeight="1">
      <c r="A57" s="1"/>
      <c r="B57" s="78" t="s">
        <v>14</v>
      </c>
      <c r="C57" s="133" t="s">
        <v>77</v>
      </c>
      <c r="D57" s="134"/>
      <c r="E57" s="134"/>
      <c r="F57" s="134"/>
      <c r="G57" s="135"/>
      <c r="H57" s="11"/>
      <c r="I57" s="111"/>
      <c r="L57" s="126"/>
      <c r="M57" s="127"/>
      <c r="N57" s="128"/>
      <c r="O57" s="128"/>
    </row>
    <row r="58" spans="1:15" ht="22.5" customHeight="1">
      <c r="A58" s="1"/>
      <c r="B58" s="23" t="s">
        <v>16</v>
      </c>
      <c r="C58" s="133" t="s">
        <v>77</v>
      </c>
      <c r="D58" s="134"/>
      <c r="E58" s="134"/>
      <c r="F58" s="134"/>
      <c r="G58" s="135"/>
      <c r="H58" s="75"/>
      <c r="I58" s="111"/>
      <c r="L58" s="126"/>
      <c r="M58" s="127">
        <f>IF(K58,"M","")</f>
      </c>
      <c r="N58" s="128">
        <f>IF(K58,1,"")</f>
      </c>
      <c r="O58" s="128">
        <f>IF(K58,1,"")</f>
      </c>
    </row>
    <row r="59" spans="1:15" ht="16.5" customHeight="1">
      <c r="A59" s="1"/>
      <c r="B59" s="72" t="s">
        <v>17</v>
      </c>
      <c r="C59" s="133" t="s">
        <v>77</v>
      </c>
      <c r="D59" s="134"/>
      <c r="E59" s="134"/>
      <c r="F59" s="134"/>
      <c r="G59" s="135"/>
      <c r="H59" s="41"/>
      <c r="I59" s="111"/>
      <c r="L59" s="126"/>
      <c r="M59" s="127">
        <f>IF(K59,"M","")</f>
      </c>
      <c r="N59" s="128">
        <f>IF(K59,1,"")</f>
      </c>
      <c r="O59" s="128">
        <f>IF(K59,1,"")</f>
      </c>
    </row>
    <row r="60" spans="1:15" ht="18" customHeight="1">
      <c r="A60" s="1"/>
      <c r="B60" s="88" t="s">
        <v>20</v>
      </c>
      <c r="C60" s="196" t="s">
        <v>77</v>
      </c>
      <c r="D60" s="197"/>
      <c r="E60" s="197"/>
      <c r="F60" s="197"/>
      <c r="G60" s="198"/>
      <c r="H60" s="89"/>
      <c r="I60" s="111"/>
      <c r="L60" s="129"/>
      <c r="M60" s="123"/>
      <c r="N60" s="130"/>
      <c r="O60" s="130"/>
    </row>
    <row r="61" spans="1:15" ht="14.25" customHeight="1">
      <c r="A61" s="1"/>
      <c r="B61" s="88" t="s">
        <v>19</v>
      </c>
      <c r="C61" s="196" t="s">
        <v>77</v>
      </c>
      <c r="D61" s="197"/>
      <c r="E61" s="197"/>
      <c r="F61" s="197"/>
      <c r="G61" s="198"/>
      <c r="H61" s="89"/>
      <c r="I61" s="111"/>
      <c r="L61" s="129"/>
      <c r="M61" s="123"/>
      <c r="N61" s="130"/>
      <c r="O61" s="130"/>
    </row>
    <row r="62" spans="1:9" ht="15" customHeight="1">
      <c r="A62" s="1"/>
      <c r="B62" s="88" t="s">
        <v>18</v>
      </c>
      <c r="C62" s="196" t="s">
        <v>77</v>
      </c>
      <c r="D62" s="197"/>
      <c r="E62" s="197"/>
      <c r="F62" s="197"/>
      <c r="G62" s="198"/>
      <c r="H62" s="89"/>
      <c r="I62" s="111"/>
    </row>
    <row r="65" spans="1:9" ht="15">
      <c r="A65" s="1"/>
      <c r="B65" s="1"/>
      <c r="C65" s="1"/>
      <c r="D65" s="1"/>
      <c r="E65" s="1"/>
      <c r="F65" s="1"/>
      <c r="G65" s="1"/>
      <c r="H65" s="1"/>
      <c r="I65" s="93"/>
    </row>
    <row r="66" spans="1:9" ht="15">
      <c r="A66" s="1"/>
      <c r="B66" s="1"/>
      <c r="C66" s="1"/>
      <c r="D66" s="1"/>
      <c r="E66" s="1"/>
      <c r="F66" s="1"/>
      <c r="G66" s="1"/>
      <c r="H66" s="1"/>
      <c r="I66" s="93"/>
    </row>
    <row r="67" spans="1:12" ht="15">
      <c r="A67" s="1"/>
      <c r="B67" s="28" t="s">
        <v>30</v>
      </c>
      <c r="C67" s="29">
        <f>L67</f>
        <v>0</v>
      </c>
      <c r="D67" s="30" t="str">
        <f>IF((C67&lt;14)*(C67&gt;7),"","Dalykų turi būti ne mažiau kaip 8 ir ne daugiau kaip 13")</f>
        <v>Dalykų turi būti ne mažiau kaip 8 ir ne daugiau kaip 13</v>
      </c>
      <c r="F67" s="31"/>
      <c r="G67" s="31"/>
      <c r="H67" s="31"/>
      <c r="I67" s="112"/>
      <c r="K67" s="118" t="s">
        <v>49</v>
      </c>
      <c r="L67" s="118">
        <f>COUNTIF(M11:M59,"A")+COUNTIF(M11:M59,"B")+COUNTIF(M11:M59,"P")+COUNTIF(M11:M59,"U")</f>
        <v>0</v>
      </c>
    </row>
    <row r="68" spans="1:9" ht="15">
      <c r="A68" s="1"/>
      <c r="B68" s="32"/>
      <c r="C68" s="33"/>
      <c r="D68" s="34"/>
      <c r="E68" s="1"/>
      <c r="F68" s="35"/>
      <c r="G68" s="35"/>
      <c r="H68" s="35"/>
      <c r="I68" s="109"/>
    </row>
    <row r="69" spans="1:12" ht="15">
      <c r="A69" s="38" t="s">
        <v>57</v>
      </c>
      <c r="C69" s="29">
        <f>L69</f>
        <v>0</v>
      </c>
      <c r="D69" s="31" t="str">
        <f>IF((C69&lt;=35)*(C69&gt;=28),"","Pamokų turi būti ne mažiau kaip 28 ir ne daugiau kaip 35")</f>
        <v>Pamokų turi būti ne mažiau kaip 28 ir ne daugiau kaip 35</v>
      </c>
      <c r="E69" s="1"/>
      <c r="F69" s="37"/>
      <c r="G69" s="37"/>
      <c r="H69" s="37"/>
      <c r="I69" s="109"/>
      <c r="K69" s="118" t="s">
        <v>7</v>
      </c>
      <c r="L69" s="118">
        <f>SUM(N11:N63)</f>
        <v>0</v>
      </c>
    </row>
    <row r="70" spans="1:9" ht="15">
      <c r="A70" s="1"/>
      <c r="B70" s="32"/>
      <c r="C70" s="33"/>
      <c r="D70" s="34"/>
      <c r="E70" s="1"/>
      <c r="F70" s="35"/>
      <c r="G70" s="35"/>
      <c r="H70" s="35"/>
      <c r="I70" s="109"/>
    </row>
    <row r="71" spans="1:12" ht="15">
      <c r="A71" s="38" t="s">
        <v>58</v>
      </c>
      <c r="C71" s="29">
        <f>L71</f>
        <v>0</v>
      </c>
      <c r="D71" s="31" t="str">
        <f>IF((C71&lt;=35)*(C71&gt;=28),"","Pamokų turi būti ne mažiau kaip 28 ir ne daugiau kaip 35")</f>
        <v>Pamokų turi būti ne mažiau kaip 28 ir ne daugiau kaip 35</v>
      </c>
      <c r="E71" s="1"/>
      <c r="F71" s="37"/>
      <c r="G71" s="37"/>
      <c r="H71" s="37"/>
      <c r="I71" s="109"/>
      <c r="K71" s="118" t="s">
        <v>8</v>
      </c>
      <c r="L71" s="118">
        <f>SUM(O11:O63)</f>
        <v>0</v>
      </c>
    </row>
    <row r="72" spans="1:9" ht="15">
      <c r="A72" s="1"/>
      <c r="B72" s="32"/>
      <c r="C72" s="33"/>
      <c r="D72" s="35"/>
      <c r="E72" s="1"/>
      <c r="F72" s="35"/>
      <c r="G72" s="35"/>
      <c r="H72" s="35"/>
      <c r="I72" s="109"/>
    </row>
    <row r="73" spans="1:9" ht="15">
      <c r="A73" s="1"/>
      <c r="C73" s="33"/>
      <c r="D73" s="35"/>
      <c r="E73" s="1"/>
      <c r="F73" s="35"/>
      <c r="G73" s="35"/>
      <c r="H73" s="35"/>
      <c r="I73" s="109"/>
    </row>
    <row r="74" spans="1:9" ht="15">
      <c r="A74" s="1"/>
      <c r="B74" s="28" t="s">
        <v>62</v>
      </c>
      <c r="C74" s="62"/>
      <c r="D74" s="68"/>
      <c r="E74" s="1"/>
      <c r="F74" s="35"/>
      <c r="G74" s="38"/>
      <c r="H74" s="35"/>
      <c r="I74" s="113"/>
    </row>
    <row r="75" spans="1:9" ht="15">
      <c r="A75" s="1"/>
      <c r="B75" s="1"/>
      <c r="C75" s="1"/>
      <c r="D75" s="1"/>
      <c r="E75" s="1"/>
      <c r="F75" s="1"/>
      <c r="G75" s="136">
        <f ca="1">TODAY()</f>
        <v>42866</v>
      </c>
      <c r="H75" s="136"/>
      <c r="I75" s="93"/>
    </row>
    <row r="76" spans="1:9" ht="15">
      <c r="A76" s="1"/>
      <c r="B76" s="79" t="s">
        <v>66</v>
      </c>
      <c r="C76" s="1"/>
      <c r="D76" s="39"/>
      <c r="E76" s="36"/>
      <c r="F76" s="36"/>
      <c r="G76" s="137" t="s">
        <v>31</v>
      </c>
      <c r="H76" s="137"/>
      <c r="I76" s="93"/>
    </row>
    <row r="77" spans="1:9" ht="15">
      <c r="A77" s="1"/>
      <c r="C77" s="1"/>
      <c r="D77" s="1"/>
      <c r="E77" s="36"/>
      <c r="F77" s="36"/>
      <c r="G77" s="36"/>
      <c r="H77" s="36"/>
      <c r="I77" s="93"/>
    </row>
    <row r="78" spans="1:9" ht="15">
      <c r="A78" s="1"/>
      <c r="B78" s="80"/>
      <c r="C78" s="1"/>
      <c r="D78" s="1"/>
      <c r="E78" s="40"/>
      <c r="F78" s="40"/>
      <c r="G78" s="40"/>
      <c r="H78" s="40"/>
      <c r="I78" s="93"/>
    </row>
  </sheetData>
  <sheetProtection/>
  <protectedRanges>
    <protectedRange sqref="E11:G29 E32:G36 F37:G51 E54:G62" name="Diapazonas3"/>
    <protectedRange sqref="C5:D5 F5:I5 F7:G7" name="Diapazonas1"/>
    <protectedRange sqref="M23:M24 M27:M29 L54:O61" name="Diapazonas4"/>
  </protectedRanges>
  <mergeCells count="71">
    <mergeCell ref="B43:D43"/>
    <mergeCell ref="C62:G62"/>
    <mergeCell ref="C58:G58"/>
    <mergeCell ref="B41:D41"/>
    <mergeCell ref="B35:B36"/>
    <mergeCell ref="C55:G55"/>
    <mergeCell ref="C56:G56"/>
    <mergeCell ref="C60:G60"/>
    <mergeCell ref="C61:G61"/>
    <mergeCell ref="B39:D39"/>
    <mergeCell ref="C35:D35"/>
    <mergeCell ref="C36:D36"/>
    <mergeCell ref="B40:D40"/>
    <mergeCell ref="B37:D37"/>
    <mergeCell ref="B38:D38"/>
    <mergeCell ref="C21:D21"/>
    <mergeCell ref="C26:D26"/>
    <mergeCell ref="C25:D25"/>
    <mergeCell ref="B22:B26"/>
    <mergeCell ref="C22:D22"/>
    <mergeCell ref="C33:D33"/>
    <mergeCell ref="C32:D32"/>
    <mergeCell ref="B27:B28"/>
    <mergeCell ref="E11:E12"/>
    <mergeCell ref="C16:D16"/>
    <mergeCell ref="C17:D17"/>
    <mergeCell ref="C14:D14"/>
    <mergeCell ref="A31:I31"/>
    <mergeCell ref="B32:B34"/>
    <mergeCell ref="H32:I32"/>
    <mergeCell ref="H33:I33"/>
    <mergeCell ref="C27:D27"/>
    <mergeCell ref="C29:F29"/>
    <mergeCell ref="C28:D28"/>
    <mergeCell ref="B16:B17"/>
    <mergeCell ref="C7:D7"/>
    <mergeCell ref="H9:H10"/>
    <mergeCell ref="I9:I10"/>
    <mergeCell ref="B9:B10"/>
    <mergeCell ref="H15:I15"/>
    <mergeCell ref="E9:E10"/>
    <mergeCell ref="C12:D12"/>
    <mergeCell ref="C15:D15"/>
    <mergeCell ref="C13:D13"/>
    <mergeCell ref="C9:D10"/>
    <mergeCell ref="A1:I1"/>
    <mergeCell ref="A2:I3"/>
    <mergeCell ref="C5:D5"/>
    <mergeCell ref="F5:I5"/>
    <mergeCell ref="F7:G7"/>
    <mergeCell ref="F9:G9"/>
    <mergeCell ref="H14:I14"/>
    <mergeCell ref="B14:B15"/>
    <mergeCell ref="B11:B12"/>
    <mergeCell ref="A11:A28"/>
    <mergeCell ref="C11:D11"/>
    <mergeCell ref="H34:I34"/>
    <mergeCell ref="C24:D24"/>
    <mergeCell ref="C18:D18"/>
    <mergeCell ref="C19:D19"/>
    <mergeCell ref="C20:D20"/>
    <mergeCell ref="C59:G59"/>
    <mergeCell ref="G75:H75"/>
    <mergeCell ref="G76:H76"/>
    <mergeCell ref="B19:B21"/>
    <mergeCell ref="C23:D23"/>
    <mergeCell ref="C57:G57"/>
    <mergeCell ref="B42:D42"/>
    <mergeCell ref="A53:H53"/>
    <mergeCell ref="C54:D54"/>
    <mergeCell ref="C34:D34"/>
  </mergeCells>
  <conditionalFormatting sqref="D71 D67 D69">
    <cfRule type="expression" priority="148" dxfId="59" stopIfTrue="1">
      <formula>Lapas1!#REF!=0</formula>
    </cfRule>
    <cfRule type="expression" priority="149" dxfId="20" stopIfTrue="1">
      <formula>Lapas1!#REF!=1</formula>
    </cfRule>
  </conditionalFormatting>
  <conditionalFormatting sqref="C67">
    <cfRule type="cellIs" priority="150" dxfId="75" operator="notBetween" stopIfTrue="1">
      <formula>9</formula>
      <formula>13</formula>
    </cfRule>
  </conditionalFormatting>
  <conditionalFormatting sqref="C69 C71">
    <cfRule type="cellIs" priority="151" dxfId="75" operator="notBetween" stopIfTrue="1">
      <formula>28</formula>
      <formula>32</formula>
    </cfRule>
  </conditionalFormatting>
  <conditionalFormatting sqref="C30:D30">
    <cfRule type="expression" priority="154" dxfId="79" stopIfTrue="1">
      <formula>Lapas1!#REF!*Lapas1!#REF!=1</formula>
    </cfRule>
  </conditionalFormatting>
  <conditionalFormatting sqref="B22">
    <cfRule type="expression" priority="170" dxfId="59" stopIfTrue="1">
      <formula>Lapas1!#REF!=0</formula>
    </cfRule>
  </conditionalFormatting>
  <conditionalFormatting sqref="C7 C5 F5">
    <cfRule type="cellIs" priority="171" dxfId="20" operator="equal" stopIfTrue="1">
      <formula>""</formula>
    </cfRule>
  </conditionalFormatting>
  <conditionalFormatting sqref="C16:C21 C11:C12 F14:G14 F15 E22:E26 F16:G28 G29 E32:G36 F37:G51">
    <cfRule type="expression" priority="172" dxfId="80" stopIfTrue="1">
      <formula>Lapas1!#REF!=1</formula>
    </cfRule>
  </conditionalFormatting>
  <conditionalFormatting sqref="C32:D33">
    <cfRule type="expression" priority="185" dxfId="79" stopIfTrue="1">
      <formula>Lapas1!#REF!*Lapas1!#REF!=1</formula>
    </cfRule>
  </conditionalFormatting>
  <conditionalFormatting sqref="C15:D15 C14 C22:D28 C29">
    <cfRule type="expression" priority="188" dxfId="80" stopIfTrue="1">
      <formula>Lapas1!#REF!*Lapas1!#REF!=1</formula>
    </cfRule>
  </conditionalFormatting>
  <conditionalFormatting sqref="C60:C62 C57:C58">
    <cfRule type="expression" priority="191" dxfId="79" stopIfTrue="1">
      <formula>Lapas1!#REF!=2</formula>
    </cfRule>
  </conditionalFormatting>
  <conditionalFormatting sqref="E15">
    <cfRule type="expression" priority="127" dxfId="0">
      <formula>COUNTA($E$15)&gt;0</formula>
    </cfRule>
    <cfRule type="expression" priority="193" dxfId="79" stopIfTrue="1">
      <formula>Lapas1!#REF!*Lapas1!#REF!=1</formula>
    </cfRule>
  </conditionalFormatting>
  <conditionalFormatting sqref="E16:E17">
    <cfRule type="expression" priority="194" dxfId="79" stopIfTrue="1">
      <formula>Lapas1!#REF!=1</formula>
    </cfRule>
  </conditionalFormatting>
  <conditionalFormatting sqref="B16">
    <cfRule type="expression" priority="196" dxfId="59" stopIfTrue="1">
      <formula>Lapas1!#REF!=0</formula>
    </cfRule>
  </conditionalFormatting>
  <conditionalFormatting sqref="B19">
    <cfRule type="expression" priority="198" dxfId="59" stopIfTrue="1">
      <formula>Lapas1!#REF!=0</formula>
    </cfRule>
  </conditionalFormatting>
  <conditionalFormatting sqref="E14">
    <cfRule type="expression" priority="128" dxfId="0">
      <formula>COUNTA($E$14)&gt;0</formula>
    </cfRule>
    <cfRule type="expression" priority="201" dxfId="79" stopIfTrue="1">
      <formula>Lapas1!#REF!*Lapas1!#REF!=1</formula>
    </cfRule>
  </conditionalFormatting>
  <conditionalFormatting sqref="E11:G11 F12:G12">
    <cfRule type="expression" priority="202" dxfId="80" stopIfTrue="1">
      <formula>Lapas1!#REF!=1</formula>
    </cfRule>
  </conditionalFormatting>
  <conditionalFormatting sqref="B14">
    <cfRule type="expression" priority="205" dxfId="59" stopIfTrue="1">
      <formula>Lapas1!#REF!=0</formula>
    </cfRule>
  </conditionalFormatting>
  <conditionalFormatting sqref="B16:B17">
    <cfRule type="expression" priority="137" dxfId="0">
      <formula>OR($K$16,$L$16,$K$17,$L$17)</formula>
    </cfRule>
  </conditionalFormatting>
  <conditionalFormatting sqref="B11:B12">
    <cfRule type="expression" priority="135" dxfId="0">
      <formula>OR($K$11,$K$12)</formula>
    </cfRule>
  </conditionalFormatting>
  <conditionalFormatting sqref="B19:B21">
    <cfRule type="expression" priority="134" dxfId="0">
      <formula>OR($K$19,$L$19,$K$20,$L$20,$K$21,$L$21)</formula>
    </cfRule>
  </conditionalFormatting>
  <conditionalFormatting sqref="B14:B15">
    <cfRule type="expression" priority="131" dxfId="0">
      <formula>OR($K$14,$K$15)</formula>
    </cfRule>
  </conditionalFormatting>
  <conditionalFormatting sqref="C12:D12">
    <cfRule type="expression" priority="126" dxfId="81">
      <formula>$K$12</formula>
    </cfRule>
  </conditionalFormatting>
  <conditionalFormatting sqref="C11:D11">
    <cfRule type="expression" priority="125" dxfId="81">
      <formula>$K$11</formula>
    </cfRule>
  </conditionalFormatting>
  <conditionalFormatting sqref="C14:D14">
    <cfRule type="expression" priority="123" dxfId="81">
      <formula>$K$14</formula>
    </cfRule>
  </conditionalFormatting>
  <conditionalFormatting sqref="C15:D15">
    <cfRule type="expression" priority="122" dxfId="81">
      <formula>$K$15</formula>
    </cfRule>
  </conditionalFormatting>
  <conditionalFormatting sqref="C16:D16">
    <cfRule type="expression" priority="121" dxfId="81">
      <formula>OR($K$16,$L$16)</formula>
    </cfRule>
  </conditionalFormatting>
  <conditionalFormatting sqref="C17:D17">
    <cfRule type="expression" priority="120" dxfId="81">
      <formula>OR($K$17,$L$17)</formula>
    </cfRule>
  </conditionalFormatting>
  <conditionalFormatting sqref="C19:D19">
    <cfRule type="expression" priority="118" dxfId="81">
      <formula>OR($K$19,$L$19)</formula>
    </cfRule>
  </conditionalFormatting>
  <conditionalFormatting sqref="C20:D20">
    <cfRule type="expression" priority="117" dxfId="81">
      <formula>OR($K$20,$L$20)</formula>
    </cfRule>
  </conditionalFormatting>
  <conditionalFormatting sqref="C21:D21">
    <cfRule type="expression" priority="116" dxfId="81">
      <formula>OR($K$21,$L$21)</formula>
    </cfRule>
  </conditionalFormatting>
  <conditionalFormatting sqref="C22:D22">
    <cfRule type="expression" priority="115" dxfId="81">
      <formula>OR($K$22,$L$22)</formula>
    </cfRule>
  </conditionalFormatting>
  <conditionalFormatting sqref="C23:D23">
    <cfRule type="expression" priority="114" dxfId="81">
      <formula>OR($K$23,$L$23)</formula>
    </cfRule>
  </conditionalFormatting>
  <conditionalFormatting sqref="C24:D24">
    <cfRule type="expression" priority="112" dxfId="81">
      <formula>$K$24</formula>
    </cfRule>
  </conditionalFormatting>
  <conditionalFormatting sqref="C25:D25">
    <cfRule type="expression" priority="109" dxfId="81">
      <formula>OR($K$25,$L$25)</formula>
    </cfRule>
  </conditionalFormatting>
  <conditionalFormatting sqref="C26:D26">
    <cfRule type="expression" priority="108" dxfId="81">
      <formula>OR($K$26,$L$26)</formula>
    </cfRule>
  </conditionalFormatting>
  <conditionalFormatting sqref="C27:D27">
    <cfRule type="expression" priority="105" dxfId="81">
      <formula>OR($K$27)</formula>
    </cfRule>
  </conditionalFormatting>
  <conditionalFormatting sqref="C28">
    <cfRule type="expression" priority="103" dxfId="81">
      <formula>$K$28</formula>
    </cfRule>
  </conditionalFormatting>
  <conditionalFormatting sqref="C32:D32">
    <cfRule type="expression" priority="101" dxfId="81">
      <formula>$K$32</formula>
    </cfRule>
  </conditionalFormatting>
  <conditionalFormatting sqref="C33:D33">
    <cfRule type="expression" priority="100" dxfId="81">
      <formula>$K$33</formula>
    </cfRule>
  </conditionalFormatting>
  <conditionalFormatting sqref="C34:D34">
    <cfRule type="expression" priority="99" dxfId="81">
      <formula>$K$34</formula>
    </cfRule>
  </conditionalFormatting>
  <conditionalFormatting sqref="C35:D35">
    <cfRule type="expression" priority="96" dxfId="81">
      <formula>$K$35</formula>
    </cfRule>
  </conditionalFormatting>
  <conditionalFormatting sqref="C36:D36">
    <cfRule type="expression" priority="95" dxfId="81">
      <formula>$L$36</formula>
    </cfRule>
  </conditionalFormatting>
  <conditionalFormatting sqref="B37:D37">
    <cfRule type="expression" priority="92" dxfId="81">
      <formula>$K$37</formula>
    </cfRule>
  </conditionalFormatting>
  <conditionalFormatting sqref="B38:D38">
    <cfRule type="expression" priority="91" dxfId="81">
      <formula>$K$38</formula>
    </cfRule>
  </conditionalFormatting>
  <conditionalFormatting sqref="B39:D39">
    <cfRule type="expression" priority="90" dxfId="81">
      <formula>$K$39</formula>
    </cfRule>
  </conditionalFormatting>
  <conditionalFormatting sqref="B40:D40">
    <cfRule type="expression" priority="89" dxfId="81">
      <formula>$K$40</formula>
    </cfRule>
  </conditionalFormatting>
  <conditionalFormatting sqref="B42:D42">
    <cfRule type="expression" priority="88" dxfId="81">
      <formula>$K$42</formula>
    </cfRule>
  </conditionalFormatting>
  <conditionalFormatting sqref="C57:C58">
    <cfRule type="expression" priority="83" dxfId="81">
      <formula>$K$57</formula>
    </cfRule>
  </conditionalFormatting>
  <conditionalFormatting sqref="B13">
    <cfRule type="expression" priority="213" dxfId="0">
      <formula>OR($K$13,$L$13)</formula>
    </cfRule>
  </conditionalFormatting>
  <conditionalFormatting sqref="C13:D13">
    <cfRule type="expression" priority="214" dxfId="81">
      <formula>OR($K$13,$L$13,Lapas1!#REF!)</formula>
    </cfRule>
  </conditionalFormatting>
  <conditionalFormatting sqref="B18">
    <cfRule type="expression" priority="215" dxfId="0">
      <formula>OR($K$18,$L$18)</formula>
    </cfRule>
  </conditionalFormatting>
  <conditionalFormatting sqref="C18:D18">
    <cfRule type="expression" priority="216" dxfId="81">
      <formula>OR($K$18,$L$18,Lapas1!#REF!)</formula>
    </cfRule>
  </conditionalFormatting>
  <conditionalFormatting sqref="B41">
    <cfRule type="expression" priority="59" dxfId="82" stopIfTrue="1">
      <formula>Lapas1!#REF!</formula>
    </cfRule>
  </conditionalFormatting>
  <conditionalFormatting sqref="B22:B26">
    <cfRule type="expression" priority="239" dxfId="0" stopIfTrue="1">
      <formula>OR($K$22,$L$22,$K$23,$L$23,Lapas1!#REF!,$K$24,$K$25,$L$25,$K$26,$L$26)</formula>
    </cfRule>
    <cfRule type="expression" priority="240" dxfId="0">
      <formula>OR($K$22,$L$22,$K$23,$L$23,$K$24,$K$25,$L$25,$K$26,$L$26)</formula>
    </cfRule>
  </conditionalFormatting>
  <conditionalFormatting sqref="F7">
    <cfRule type="cellIs" priority="56" dxfId="20" operator="equal" stopIfTrue="1">
      <formula>""</formula>
    </cfRule>
  </conditionalFormatting>
  <conditionalFormatting sqref="E32">
    <cfRule type="expression" priority="55" dxfId="0" stopIfTrue="1">
      <formula>COUNTA($E$32)&gt;0</formula>
    </cfRule>
  </conditionalFormatting>
  <conditionalFormatting sqref="E33">
    <cfRule type="expression" priority="54" dxfId="0" stopIfTrue="1">
      <formula>COUNTA($E$33)&gt;0</formula>
    </cfRule>
  </conditionalFormatting>
  <conditionalFormatting sqref="E34">
    <cfRule type="expression" priority="53" dxfId="0" stopIfTrue="1">
      <formula>COUNTA($E$34)&gt;0</formula>
    </cfRule>
  </conditionalFormatting>
  <conditionalFormatting sqref="B27:B28">
    <cfRule type="expression" priority="48" dxfId="0" stopIfTrue="1">
      <formula>OR($K$27,$K$28)</formula>
    </cfRule>
  </conditionalFormatting>
  <conditionalFormatting sqref="B41:D41">
    <cfRule type="expression" priority="47" dxfId="83" stopIfTrue="1">
      <formula>$K$41</formula>
    </cfRule>
  </conditionalFormatting>
  <conditionalFormatting sqref="C54">
    <cfRule type="expression" priority="16" dxfId="79" stopIfTrue="1">
      <formula>Lapas1!#REF!=2</formula>
    </cfRule>
  </conditionalFormatting>
  <conditionalFormatting sqref="C54">
    <cfRule type="expression" priority="15" dxfId="81">
      <formula>$K$57</formula>
    </cfRule>
  </conditionalFormatting>
  <conditionalFormatting sqref="F54">
    <cfRule type="expression" priority="14" dxfId="80" stopIfTrue="1">
      <formula>Lapas1!#REF!=1</formula>
    </cfRule>
  </conditionalFormatting>
  <conditionalFormatting sqref="G54">
    <cfRule type="expression" priority="13" dxfId="80" stopIfTrue="1">
      <formula>Lapas1!#REF!=1</formula>
    </cfRule>
  </conditionalFormatting>
  <conditionalFormatting sqref="B59">
    <cfRule type="expression" priority="10" dxfId="81" stopIfTrue="1">
      <formula>$K$59</formula>
    </cfRule>
  </conditionalFormatting>
  <conditionalFormatting sqref="B54:D54 B55:B56">
    <cfRule type="expression" priority="8" dxfId="81" stopIfTrue="1">
      <formula>$K$54</formula>
    </cfRule>
  </conditionalFormatting>
  <conditionalFormatting sqref="C59">
    <cfRule type="expression" priority="7" dxfId="79" stopIfTrue="1">
      <formula>Lapas1!#REF!=2</formula>
    </cfRule>
  </conditionalFormatting>
  <conditionalFormatting sqref="C59">
    <cfRule type="expression" priority="6" dxfId="81">
      <formula>$K$57</formula>
    </cfRule>
  </conditionalFormatting>
  <conditionalFormatting sqref="B43:D43">
    <cfRule type="expression" priority="5" dxfId="6" stopIfTrue="1">
      <formula>$K$43</formula>
    </cfRule>
  </conditionalFormatting>
  <conditionalFormatting sqref="C55">
    <cfRule type="expression" priority="4" dxfId="79" stopIfTrue="1">
      <formula>Lapas1!#REF!=2</formula>
    </cfRule>
  </conditionalFormatting>
  <conditionalFormatting sqref="C55">
    <cfRule type="expression" priority="3" dxfId="81">
      <formula>$K$57</formula>
    </cfRule>
  </conditionalFormatting>
  <conditionalFormatting sqref="C56">
    <cfRule type="expression" priority="2" dxfId="79" stopIfTrue="1">
      <formula>Lapas1!#REF!=2</formula>
    </cfRule>
  </conditionalFormatting>
  <conditionalFormatting sqref="C56">
    <cfRule type="expression" priority="1" dxfId="81">
      <formula>$K$57</formula>
    </cfRule>
  </conditionalFormatting>
  <conditionalFormatting sqref="B29">
    <cfRule type="expression" priority="280" dxfId="0" stopIfTrue="1">
      <formula>OR($K$27,$L$27,$K$28,$K$281)</formula>
    </cfRule>
    <cfRule type="expression" priority="281" dxfId="0">
      <formula>OR($K$27,$L$27,$K$28,Lapas1!#REF!)</formula>
    </cfRule>
  </conditionalFormatting>
  <dataValidations count="2">
    <dataValidation allowBlank="1" promptTitle="Dėmesio!" prompt="Pasirinkite iš sąrašo" sqref="C12 C11:D11"/>
    <dataValidation type="list" allowBlank="1" showInputMessage="1" showErrorMessage="1" promptTitle="Dėmesio!" prompt="Pasirinkite lygį!" sqref="E32:E34 E14:E15">
      <formula1>$K$7:$K$8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4" ht="15" customHeight="1"/>
    <row r="5" ht="15" customHeight="1"/>
    <row r="6" ht="15" customHeight="1"/>
    <row r="8" ht="15" customHeight="1"/>
    <row r="10" ht="15" customHeight="1"/>
    <row r="11" ht="15" customHeight="1"/>
    <row r="12" ht="15" customHeight="1"/>
    <row r="13" ht="15" customHeight="1"/>
    <row r="14" ht="15" customHeight="1"/>
    <row r="16" ht="15" customHeight="1"/>
    <row r="19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Romas_U</dc:creator>
  <cp:keywords/>
  <dc:description/>
  <cp:lastModifiedBy>Mokytojas_RU</cp:lastModifiedBy>
  <cp:lastPrinted>2017-05-08T11:18:06Z</cp:lastPrinted>
  <dcterms:created xsi:type="dcterms:W3CDTF">2011-05-17T07:11:52Z</dcterms:created>
  <dcterms:modified xsi:type="dcterms:W3CDTF">2017-05-11T06:08:39Z</dcterms:modified>
  <cp:category/>
  <cp:version/>
  <cp:contentType/>
  <cp:contentStatus/>
</cp:coreProperties>
</file>